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david\Dropbox (ITIF)\ITIF Energy Innovation\Chemical Industry w PVC 2022\PVC Value Chain Project\Report\"/>
    </mc:Choice>
  </mc:AlternateContent>
  <xr:revisionPtr revIDLastSave="0" documentId="13_ncr:1_{37D015B6-3B6F-498D-9AE1-5C10DC640E9C}" xr6:coauthVersionLast="47" xr6:coauthVersionMax="47" xr10:uidLastSave="{00000000-0000-0000-0000-000000000000}"/>
  <bookViews>
    <workbookView xWindow="28680" yWindow="-120" windowWidth="29040" windowHeight="15840" tabRatio="857" activeTab="15" xr2:uid="{00000000-000D-0000-FFFF-FFFF00000000}"/>
  </bookViews>
  <sheets>
    <sheet name="Production Data" sheetId="19" r:id="rId1"/>
    <sheet name="Energy prices by year fr AEO" sheetId="9" r:id="rId2"/>
    <sheet name="Carbon prices by year" sheetId="10" r:id="rId3"/>
    <sheet name="Business as Usual" sheetId="17" r:id="rId4"/>
    <sheet name="CCS Low Low " sheetId="2" r:id="rId5"/>
    <sheet name="CCS High Low" sheetId="3" r:id="rId6"/>
    <sheet name="CCS Low High" sheetId="4" r:id="rId7"/>
    <sheet name="CCS High High " sheetId="5" r:id="rId8"/>
    <sheet name="CCS Stretch" sheetId="7" r:id="rId9"/>
    <sheet name="H2 Low Low" sheetId="16" r:id="rId10"/>
    <sheet name="H2 High Low " sheetId="15" r:id="rId11"/>
    <sheet name="H2 Low High" sheetId="14" r:id="rId12"/>
    <sheet name="H2 High High" sheetId="13" r:id="rId13"/>
    <sheet name="H2 Stretch " sheetId="6" r:id="rId14"/>
    <sheet name="Cumulative Costs" sheetId="20" r:id="rId15"/>
    <sheet name="Green premium calculation" sheetId="8" r:id="rId16"/>
  </sheets>
  <definedNames>
    <definedName name="_xlnm.Print_Area" localSheetId="3">'Business as Usual'!$A$1:$M$57</definedName>
    <definedName name="_xlnm.Print_Area" localSheetId="7">'CCS High High '!$B$1:$L$49</definedName>
    <definedName name="_xlnm.Print_Area" localSheetId="5">'CCS High Low'!$A$1:$J$47</definedName>
    <definedName name="_xlnm.Print_Area" localSheetId="6">'CCS Low High'!$B$1:$K$48</definedName>
    <definedName name="_xlnm.Print_Area" localSheetId="4">'CCS Low Low '!$A$1:$J$25</definedName>
    <definedName name="_xlnm.Print_Area" localSheetId="8">'CCS Stretch'!$B$1:$K$47</definedName>
    <definedName name="_xlnm.Print_Area" localSheetId="1">'Energy prices by year fr AEO'!$A$1:$F$29</definedName>
    <definedName name="_xlnm.Print_Area" localSheetId="15">'Green premium calculation'!$A$1:$D$34</definedName>
    <definedName name="_xlnm.Print_Area" localSheetId="12">'H2 High High'!$B$1:$K$49</definedName>
    <definedName name="_xlnm.Print_Area" localSheetId="10">'H2 High Low '!$B$1:$K$49</definedName>
    <definedName name="_xlnm.Print_Area" localSheetId="11">'H2 Low High'!$B$1:$K$49</definedName>
    <definedName name="_xlnm.Print_Area" localSheetId="9">'H2 Low Low'!$B$1:$K$50</definedName>
    <definedName name="_xlnm.Print_Area" localSheetId="13">'H2 Stretch '!$B$1:$L$49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20" l="1"/>
  <c r="F12" i="20"/>
  <c r="G11" i="20"/>
  <c r="F11" i="20"/>
  <c r="G10" i="20"/>
  <c r="F10" i="20"/>
  <c r="G9" i="20"/>
  <c r="F9" i="20"/>
  <c r="G8" i="20"/>
  <c r="F8" i="20"/>
  <c r="G6" i="20"/>
  <c r="F6" i="20"/>
  <c r="G5" i="20"/>
  <c r="F5" i="20"/>
  <c r="G4" i="20"/>
  <c r="F4" i="20"/>
  <c r="G3" i="20"/>
  <c r="F3" i="20"/>
  <c r="G2" i="20"/>
  <c r="F2" i="20"/>
  <c r="B32" i="8" l="1"/>
  <c r="E17" i="6"/>
  <c r="D17" i="6"/>
  <c r="C17" i="6"/>
  <c r="E16" i="6"/>
  <c r="D16" i="6"/>
  <c r="C16" i="6"/>
  <c r="E17" i="13"/>
  <c r="D17" i="13"/>
  <c r="C17" i="13"/>
  <c r="E16" i="13"/>
  <c r="D16" i="13"/>
  <c r="C16" i="13"/>
  <c r="E17" i="14"/>
  <c r="D17" i="14"/>
  <c r="C17" i="14"/>
  <c r="E16" i="14"/>
  <c r="D16" i="14"/>
  <c r="C16" i="14"/>
  <c r="E17" i="15"/>
  <c r="D17" i="15"/>
  <c r="C17" i="15"/>
  <c r="E16" i="15"/>
  <c r="D16" i="15"/>
  <c r="C16" i="15"/>
  <c r="E17" i="16"/>
  <c r="D17" i="16"/>
  <c r="C17" i="16"/>
  <c r="E16" i="16"/>
  <c r="D16" i="16"/>
  <c r="C16" i="16"/>
  <c r="E17" i="7" l="1"/>
  <c r="D17" i="7"/>
  <c r="C17" i="7"/>
  <c r="E16" i="7"/>
  <c r="D16" i="7"/>
  <c r="C16" i="7"/>
  <c r="E17" i="5"/>
  <c r="D17" i="5"/>
  <c r="C17" i="5"/>
  <c r="E16" i="5"/>
  <c r="D16" i="5"/>
  <c r="C16" i="5"/>
  <c r="E17" i="4"/>
  <c r="D17" i="4"/>
  <c r="C17" i="4"/>
  <c r="E16" i="4"/>
  <c r="D16" i="4"/>
  <c r="C16" i="4"/>
  <c r="C16" i="3"/>
  <c r="E17" i="3"/>
  <c r="D17" i="3"/>
  <c r="C17" i="3"/>
  <c r="E16" i="3"/>
  <c r="D16" i="3"/>
  <c r="C16" i="2" l="1"/>
  <c r="E16" i="2"/>
  <c r="D16" i="2"/>
  <c r="E17" i="2"/>
  <c r="D17" i="2"/>
  <c r="C17" i="2"/>
  <c r="A5" i="10" l="1"/>
  <c r="A6" i="10" s="1"/>
  <c r="A7" i="10" s="1"/>
  <c r="A8" i="10" s="1"/>
  <c r="A9" i="10" s="1"/>
  <c r="A10" i="10" s="1"/>
  <c r="A11" i="10" s="1"/>
  <c r="A12" i="10" s="1"/>
  <c r="A13" i="10" s="1"/>
  <c r="A14" i="10" s="1"/>
  <c r="A15" i="10" s="1"/>
  <c r="A16" i="10" s="1"/>
  <c r="A17" i="10" s="1"/>
  <c r="A18" i="10" s="1"/>
  <c r="A19" i="10" s="1"/>
  <c r="A20" i="10" s="1"/>
  <c r="A21" i="10" s="1"/>
  <c r="A22" i="10" s="1"/>
  <c r="A23" i="10" s="1"/>
  <c r="C4" i="10"/>
  <c r="C5" i="10" s="1"/>
  <c r="C6" i="10" s="1"/>
  <c r="C7" i="10" s="1"/>
  <c r="C8" i="10" s="1"/>
  <c r="C9" i="10" s="1"/>
  <c r="C10" i="10" s="1"/>
  <c r="C11" i="10" s="1"/>
  <c r="C12" i="10" s="1"/>
  <c r="C13" i="10" s="1"/>
  <c r="C14" i="10" s="1"/>
  <c r="C15" i="10" s="1"/>
  <c r="C16" i="10" s="1"/>
  <c r="C17" i="10" s="1"/>
  <c r="C18" i="10" s="1"/>
  <c r="C19" i="10" s="1"/>
  <c r="C20" i="10" s="1"/>
  <c r="C21" i="10" s="1"/>
  <c r="C22" i="10" s="1"/>
  <c r="C23" i="10" s="1"/>
  <c r="B4" i="10"/>
  <c r="B5" i="10" s="1"/>
  <c r="B6" i="10" s="1"/>
  <c r="B7" i="10" s="1"/>
  <c r="B8" i="10" s="1"/>
  <c r="B9" i="10" s="1"/>
  <c r="B10" i="10" s="1"/>
  <c r="B11" i="10" s="1"/>
  <c r="B12" i="10" s="1"/>
  <c r="B13" i="10" s="1"/>
  <c r="B14" i="10" s="1"/>
  <c r="B15" i="10" s="1"/>
  <c r="B16" i="10" s="1"/>
  <c r="B17" i="10" s="1"/>
  <c r="B18" i="10" s="1"/>
  <c r="B19" i="10" s="1"/>
  <c r="B20" i="10" s="1"/>
  <c r="B21" i="10" s="1"/>
  <c r="B22" i="10" s="1"/>
  <c r="B23" i="10" s="1"/>
  <c r="A4" i="10"/>
  <c r="B34" i="8"/>
  <c r="B33" i="8"/>
  <c r="B31" i="8"/>
  <c r="B30" i="8"/>
  <c r="B28" i="8"/>
  <c r="B27" i="8"/>
  <c r="B26" i="8"/>
  <c r="B25" i="8"/>
  <c r="B24" i="8"/>
  <c r="D19" i="8"/>
  <c r="D18" i="8"/>
  <c r="D20" i="8" l="1"/>
</calcChain>
</file>

<file path=xl/sharedStrings.xml><?xml version="1.0" encoding="utf-8"?>
<sst xmlns="http://schemas.openxmlformats.org/spreadsheetml/2006/main" count="518" uniqueCount="151">
  <si>
    <t>YEAR</t>
  </si>
  <si>
    <t>NG, $/MMBTU</t>
  </si>
  <si>
    <t>Power, $/MWh</t>
  </si>
  <si>
    <t>H2, $/kg</t>
  </si>
  <si>
    <t>tCO2/MWh</t>
  </si>
  <si>
    <t>EDC/VCM/PVC CAPACITY, MMt</t>
  </si>
  <si>
    <t>UNABATED EMISSIONS, MMt/yr</t>
  </si>
  <si>
    <t>% from CHP</t>
  </si>
  <si>
    <t>Grid</t>
  </si>
  <si>
    <t xml:space="preserve"> % from Grid</t>
  </si>
  <si>
    <t>% from Crackers</t>
  </si>
  <si>
    <t>% from Process Fuels</t>
  </si>
  <si>
    <t>% from O2/HCl</t>
  </si>
  <si>
    <t>Total CO2 Emitted, MMt/yr</t>
  </si>
  <si>
    <t>CHP</t>
  </si>
  <si>
    <t>Cracker</t>
  </si>
  <si>
    <t>Process Fuels</t>
  </si>
  <si>
    <t>O2/HCl</t>
  </si>
  <si>
    <t>ABATEMENT by HYDROGEN as FUEL</t>
  </si>
  <si>
    <t>Merchant H2</t>
  </si>
  <si>
    <t>Merchant H2 Required, MMt/yr</t>
  </si>
  <si>
    <t>N/A</t>
  </si>
  <si>
    <t>CRACKER CAPACITY, MMt ethylene</t>
  </si>
  <si>
    <t>CHLOR ALKALI  CAPACITY, MMt chlorine</t>
  </si>
  <si>
    <t>ON SITE CHP PLANT CAPACITY, kMW</t>
  </si>
  <si>
    <t>% production to PVC Chain</t>
  </si>
  <si>
    <t>% output to PVC Chain</t>
  </si>
  <si>
    <t>Percent Abatement from 2020</t>
  </si>
  <si>
    <t>% Unabated Emissions from:</t>
  </si>
  <si>
    <r>
      <t xml:space="preserve">NOTE: </t>
    </r>
    <r>
      <rPr>
        <sz val="10"/>
        <color theme="1"/>
        <rFont val="Calibri"/>
        <family val="2"/>
        <scheme val="minor"/>
      </rPr>
      <t>Totals may not add to 100% due to rounding.</t>
    </r>
  </si>
  <si>
    <t>Share</t>
  </si>
  <si>
    <t>PVC domestic price</t>
  </si>
  <si>
    <t>PVC export price</t>
  </si>
  <si>
    <t xml:space="preserve">  Weighted Average Price</t>
  </si>
  <si>
    <t>Exogenous Driver</t>
  </si>
  <si>
    <t>Scenario</t>
  </si>
  <si>
    <t xml:space="preserve">Value in 2020 </t>
  </si>
  <si>
    <t>Value in 2030</t>
  </si>
  <si>
    <t>Value in 2040</t>
  </si>
  <si>
    <t>Value in 2050</t>
  </si>
  <si>
    <t xml:space="preserve"> @Regional/State Level</t>
  </si>
  <si>
    <t>Real 2020$</t>
  </si>
  <si>
    <t>AEO2021</t>
  </si>
  <si>
    <t>Natural  Gas ($/MMBTU) Ind. Sector</t>
  </si>
  <si>
    <t>REF</t>
  </si>
  <si>
    <t xml:space="preserve">  West South Central</t>
  </si>
  <si>
    <t xml:space="preserve">LOGS </t>
  </si>
  <si>
    <t xml:space="preserve">Industrial Elec Price ($/kWh) </t>
  </si>
  <si>
    <t>LOGS</t>
  </si>
  <si>
    <t>USGC Blue H2 price ($/kg)</t>
  </si>
  <si>
    <t>NA</t>
  </si>
  <si>
    <r>
      <t>Grid Emissions (tCO</t>
    </r>
    <r>
      <rPr>
        <b/>
        <vertAlign val="subscript"/>
        <sz val="10"/>
        <color theme="1"/>
        <rFont val="Calibri"/>
        <family val="2"/>
        <scheme val="minor"/>
      </rPr>
      <t>2</t>
    </r>
    <r>
      <rPr>
        <b/>
        <sz val="10"/>
        <color theme="1"/>
        <rFont val="Calibri"/>
        <family val="2"/>
        <scheme val="minor"/>
      </rPr>
      <t>/MWh)</t>
    </r>
  </si>
  <si>
    <t xml:space="preserve">  Louisiana</t>
  </si>
  <si>
    <t xml:space="preserve">  Texas</t>
  </si>
  <si>
    <t>UNITS CONVERTED TO CONTAINED ENERGY</t>
  </si>
  <si>
    <t>REFERENCE CASE</t>
  </si>
  <si>
    <t xml:space="preserve">Natural  Gas ($/MMBTU) </t>
  </si>
  <si>
    <t xml:space="preserve">Industrial Elec Price ($/MMBTU) </t>
  </si>
  <si>
    <t xml:space="preserve">USGC Blue H2 price($/MMBTU) </t>
  </si>
  <si>
    <t>LOW OIL &amp; GAS SUPPLY CASE</t>
  </si>
  <si>
    <t xml:space="preserve">USGC Blue H2 price ($/MMBTU) </t>
  </si>
  <si>
    <t>$50 base</t>
  </si>
  <si>
    <t>$75 base</t>
  </si>
  <si>
    <t>REFERENCE CASE USGC PRICES, as purchased</t>
  </si>
  <si>
    <t>REFERENCE CASE USGC PRICES, per MMBTU</t>
  </si>
  <si>
    <t>CCS-Low-Low</t>
  </si>
  <si>
    <t>CCS- High-Low</t>
  </si>
  <si>
    <t>CCS-Low-High</t>
  </si>
  <si>
    <t>CCS-High-High</t>
  </si>
  <si>
    <t>CCS Stretch</t>
  </si>
  <si>
    <t>H2-Low-Low</t>
  </si>
  <si>
    <t>H2- High-Low</t>
  </si>
  <si>
    <t>H2-Low-High</t>
  </si>
  <si>
    <t>H2-High-High</t>
  </si>
  <si>
    <t>H2 Stretch</t>
  </si>
  <si>
    <t>Carbon prices by year</t>
  </si>
  <si>
    <t>US GULF COAST GRID EMISSIONS</t>
  </si>
  <si>
    <t>PVC Production</t>
  </si>
  <si>
    <t>PVC Domestic Demand</t>
  </si>
  <si>
    <t>PVC Net Exports</t>
  </si>
  <si>
    <t>Location:  United States</t>
  </si>
  <si>
    <t>Projected</t>
  </si>
  <si>
    <t>Total</t>
  </si>
  <si>
    <t>Louisiana</t>
  </si>
  <si>
    <t>Texas</t>
  </si>
  <si>
    <t>All Other States</t>
  </si>
  <si>
    <t>LA</t>
  </si>
  <si>
    <t>Outside Chain</t>
  </si>
  <si>
    <t>PVC Chain</t>
  </si>
  <si>
    <t>TX</t>
  </si>
  <si>
    <t>DISTRIBUTION OF EMISSIONS BY REGION</t>
  </si>
  <si>
    <t>All Other</t>
  </si>
  <si>
    <t>EMISSIONS INTENSITY</t>
  </si>
  <si>
    <t>Carbon Intensity, Base Case</t>
  </si>
  <si>
    <t>Annual CO2 Emissions</t>
  </si>
  <si>
    <t>Business as Usual, 2020-2050</t>
  </si>
  <si>
    <t>EMISSIONS ALLOCATED TO PVC CHAIN, MMt/yr</t>
  </si>
  <si>
    <t>EMISSIONS OUTSIDE CHAIN</t>
  </si>
  <si>
    <t>Summary of CCS Low Low Case, 2020-2050</t>
  </si>
  <si>
    <t>ABATEMENT by CCS</t>
  </si>
  <si>
    <t>Allocated Emissions, MMt/yr</t>
  </si>
  <si>
    <t>BAU Allocated Emissions, MMt/yr</t>
  </si>
  <si>
    <t>Total Capex, $B/decade</t>
  </si>
  <si>
    <t>Allocated Capex, $B/decade</t>
  </si>
  <si>
    <t>Percent Abatement vs BAU</t>
  </si>
  <si>
    <t>Total operating cost, $B/yr</t>
  </si>
  <si>
    <t>Carbon price paid for unabated emissions, $B/decade</t>
  </si>
  <si>
    <t>Major Exogenous Variables (REF = AEO most likely. LOGS = AEO high prices)</t>
  </si>
  <si>
    <t>Summary of CCS High Low Case, 2020-2050</t>
  </si>
  <si>
    <t>NOTE: Totals may not add to 100% due to rounding.</t>
  </si>
  <si>
    <t xml:space="preserve">Summary of CCS Low High </t>
  </si>
  <si>
    <t>Summary of CCS High High Case, 2020-2050</t>
  </si>
  <si>
    <t>Summary of CCS Stretch Case, 2020-2050</t>
  </si>
  <si>
    <t>Summary of H2 Low Low Case, 2020-2050</t>
  </si>
  <si>
    <t>Summary of H2 Stretch Case, 2020-2050</t>
  </si>
  <si>
    <t>Summary of H2 High High Case, 2020-2050</t>
  </si>
  <si>
    <t>Summary of H2 Low High Case, 2020-2050</t>
  </si>
  <si>
    <t>Summary of H2 High Low Case, 2020-2050</t>
  </si>
  <si>
    <t>Calculating the Green Premium in 2050</t>
  </si>
  <si>
    <t>% emissions abated</t>
  </si>
  <si>
    <t>Green Premium in 2050</t>
  </si>
  <si>
    <t>PVC Equivalent Production (Million MT)</t>
  </si>
  <si>
    <t>Average PVC price, 2020 ($/MT)</t>
  </si>
  <si>
    <t>PVC Equivalent Production*</t>
  </si>
  <si>
    <t>*PVC Equivalent Production = PVC production + 90% VCM exports + 83% EDC exports.  This metric accounts for decarbonized exports of intermediate chemicals</t>
  </si>
  <si>
    <t xml:space="preserve">Total CAPEX is lump sum capital expenditures for abatement at each site in the PVC value chain even though the outlays may be incurred over a period of years. As shown, the Total Capex is then allocated between the capital expenditures attributed to the PVC chain and the capital expenditures attributed elsewhere. </t>
  </si>
  <si>
    <t>Carbon price consists of the annual charge for unabated CO2 emissions attributed to the PVC value chain. It is estimated for each site. As shown, the annual values   can be cumulated for each decade.</t>
  </si>
  <si>
    <t xml:space="preserve">Total Operating Cost consists of the change in annual operating expenses (e.g., raw materials, labor, utilities) and a 10% return on the lump sum capital expenditures for abatement. It is estimated for each site in the PVC value chain. As shown, the Total Operating Cost is then allocated between the Operating Cost attributed to the PVC chain and the Operating Cost attributed elsewhere, The annual values can be cumulated for each decade. </t>
  </si>
  <si>
    <t>Capex attributed to the PVC value chain</t>
  </si>
  <si>
    <t>Allocated operating cost, $B/decade</t>
  </si>
  <si>
    <t>Includes operating costs allocated to the PVC chain and returns to capital of 10% of Capex allocated to the PVC chain.</t>
  </si>
  <si>
    <t>Annual Total Cost of Abatement in 2050 (Allocated Annual Operating Cost + Annual Carbon Price Paid) ($MM)</t>
  </si>
  <si>
    <t>Share of weighted avg PVC price in 2020</t>
  </si>
  <si>
    <t>Case</t>
  </si>
  <si>
    <t>Cumulative carbon price paid for unabated emissions ($B)</t>
  </si>
  <si>
    <t>Cumulative emissions (Million MT)</t>
  </si>
  <si>
    <t>Cumulative emission reduction vs BAU (Million MT)</t>
  </si>
  <si>
    <t>Cost per ton abated w/o carbon price</t>
  </si>
  <si>
    <t>Cost per ton abated w/carbon price</t>
  </si>
  <si>
    <t>CCS Low-Low</t>
  </si>
  <si>
    <t>CCS High-Low</t>
  </si>
  <si>
    <t>CCS Low-High</t>
  </si>
  <si>
    <t>CCS High-High</t>
  </si>
  <si>
    <r>
      <t>H</t>
    </r>
    <r>
      <rPr>
        <sz val="11"/>
        <color theme="1"/>
        <rFont val="Calibri"/>
        <family val="2"/>
      </rPr>
      <t>₂ Low-Low</t>
    </r>
  </si>
  <si>
    <r>
      <t>H</t>
    </r>
    <r>
      <rPr>
        <sz val="11"/>
        <color theme="1"/>
        <rFont val="Calibri"/>
        <family val="2"/>
      </rPr>
      <t>₂ High-Low</t>
    </r>
  </si>
  <si>
    <r>
      <t>H</t>
    </r>
    <r>
      <rPr>
        <sz val="11"/>
        <color theme="1"/>
        <rFont val="Calibri"/>
        <family val="2"/>
      </rPr>
      <t>₂ Low-High</t>
    </r>
  </si>
  <si>
    <r>
      <t>H</t>
    </r>
    <r>
      <rPr>
        <sz val="11"/>
        <color theme="1"/>
        <rFont val="Calibri"/>
        <family val="2"/>
      </rPr>
      <t>₂ High-High</t>
    </r>
  </si>
  <si>
    <r>
      <t>H</t>
    </r>
    <r>
      <rPr>
        <sz val="11"/>
        <color theme="1"/>
        <rFont val="Calibri"/>
        <family val="2"/>
      </rPr>
      <t>₂ Stretch</t>
    </r>
  </si>
  <si>
    <t>Cumulative cost of abatement ($B)</t>
  </si>
  <si>
    <t>Million metric tons per year</t>
  </si>
  <si>
    <t>Full report: "Pathways to Decarbonize the PVC Value Chain in 2050," available at cesp.gmu.edu/pvc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</si>
</sst>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0.000"/>
    <numFmt numFmtId="166" formatCode="_(* #,##0.0_);_(* \(#,##0.0\);_(* &quot;-&quot;??_);_(@_)"/>
    <numFmt numFmtId="167" formatCode="_(* #,##0_);_(* \(#,##0\);_(* &quot;-&quot;??_);_(@_)"/>
    <numFmt numFmtId="168" formatCode="_(&quot;$&quot;* #,##0_);_(&quot;$&quot;* \(#,##0\);_(&quot;$&quot;* &quot;-&quot;??_);_(@_)"/>
    <numFmt numFmtId="169" formatCode="0.0%"/>
    <numFmt numFmtId="170" formatCode="_(&quot;$&quot;* #,##0.0_);_(&quot;$&quot;* \(#,##0.0\);_(&quot;$&quot;* &quot;-&quot;??_);_(@_)"/>
  </numFmts>
  <fonts count="13" x14ac:knownFonts="1">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sz val="11"/>
      <color rgb="FF000000"/>
      <name val="Calibri"/>
      <family val="2"/>
      <scheme val="minor"/>
    </font>
    <font>
      <b/>
      <vertAlign val="subscript"/>
      <sz val="10"/>
      <color theme="1"/>
      <name val="Calibri"/>
      <family val="2"/>
      <scheme val="minor"/>
    </font>
    <font>
      <b/>
      <u/>
      <sz val="11"/>
      <color theme="1"/>
      <name val="Calibri"/>
      <family val="2"/>
      <scheme val="minor"/>
    </font>
    <font>
      <sz val="11"/>
      <color theme="1"/>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80">
    <xf numFmtId="0" fontId="0" fillId="0" borderId="0" xfId="0"/>
    <xf numFmtId="0" fontId="1" fillId="0" borderId="0" xfId="0" applyFont="1" applyFill="1"/>
    <xf numFmtId="0" fontId="0" fillId="0" borderId="0" xfId="0" applyFill="1"/>
    <xf numFmtId="0" fontId="2" fillId="0" borderId="0" xfId="0" applyFont="1"/>
    <xf numFmtId="0" fontId="3" fillId="0" borderId="0" xfId="0" applyFont="1"/>
    <xf numFmtId="164" fontId="2" fillId="0" borderId="0" xfId="0" applyNumberFormat="1" applyFont="1"/>
    <xf numFmtId="0" fontId="4" fillId="0" borderId="0" xfId="0" applyFont="1"/>
    <xf numFmtId="165" fontId="2" fillId="0" borderId="0" xfId="0" applyNumberFormat="1" applyFont="1"/>
    <xf numFmtId="164" fontId="2" fillId="0" borderId="0" xfId="0" applyNumberFormat="1" applyFont="1" applyFill="1"/>
    <xf numFmtId="0" fontId="2" fillId="0" borderId="0" xfId="0" applyFont="1" applyAlignment="1">
      <alignment horizontal="center"/>
    </xf>
    <xf numFmtId="164" fontId="2" fillId="0" borderId="0" xfId="0" applyNumberFormat="1" applyFont="1" applyAlignment="1">
      <alignment horizontal="center"/>
    </xf>
    <xf numFmtId="164" fontId="2" fillId="0" borderId="0" xfId="0" applyNumberFormat="1" applyFont="1" applyFill="1" applyAlignment="1">
      <alignment horizontal="center"/>
    </xf>
    <xf numFmtId="0" fontId="1" fillId="0" borderId="0" xfId="0" applyFont="1"/>
    <xf numFmtId="0" fontId="8" fillId="0" borderId="0" xfId="0" applyFont="1" applyAlignment="1">
      <alignment horizontal="center"/>
    </xf>
    <xf numFmtId="167" fontId="8" fillId="0" borderId="0" xfId="1" applyNumberFormat="1" applyFont="1" applyBorder="1"/>
    <xf numFmtId="0" fontId="8" fillId="0" borderId="2" xfId="0" applyFont="1" applyBorder="1"/>
    <xf numFmtId="1" fontId="8" fillId="0" borderId="1" xfId="0" applyNumberFormat="1" applyFont="1" applyBorder="1" applyAlignment="1">
      <alignment horizontal="right"/>
    </xf>
    <xf numFmtId="167" fontId="8" fillId="0" borderId="0" xfId="1" applyNumberFormat="1" applyFont="1"/>
    <xf numFmtId="0" fontId="6" fillId="0" borderId="0" xfId="0" applyFont="1"/>
    <xf numFmtId="166" fontId="8" fillId="0" borderId="0" xfId="1" applyNumberFormat="1" applyFont="1" applyFill="1"/>
    <xf numFmtId="0" fontId="7" fillId="0" borderId="0" xfId="0" applyFont="1"/>
    <xf numFmtId="166" fontId="7" fillId="0" borderId="0" xfId="1" applyNumberFormat="1" applyFont="1" applyFill="1"/>
    <xf numFmtId="166" fontId="7" fillId="0" borderId="0" xfId="1" applyNumberFormat="1" applyFont="1" applyFill="1" applyAlignment="1">
      <alignment horizontal="center"/>
    </xf>
    <xf numFmtId="168" fontId="7" fillId="0" borderId="0" xfId="0" applyNumberFormat="1" applyFont="1"/>
    <xf numFmtId="0" fontId="7" fillId="0" borderId="2" xfId="0" applyFont="1" applyBorder="1"/>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0" fillId="0" borderId="6" xfId="0" applyBorder="1" applyAlignment="1">
      <alignment horizontal="center" vertical="center" wrapText="1"/>
    </xf>
    <xf numFmtId="0" fontId="3" fillId="0" borderId="5" xfId="0" applyFont="1" applyBorder="1" applyAlignment="1">
      <alignment vertical="center" wrapText="1"/>
    </xf>
    <xf numFmtId="44" fontId="0" fillId="0" borderId="6" xfId="2" applyFont="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horizontal="center" vertical="center" wrapText="1"/>
    </xf>
    <xf numFmtId="44" fontId="9" fillId="0" borderId="6" xfId="2" applyFont="1" applyBorder="1" applyAlignment="1">
      <alignment horizontal="center" vertical="center" wrapText="1"/>
    </xf>
    <xf numFmtId="0" fontId="3" fillId="0" borderId="3" xfId="0" applyFont="1" applyBorder="1" applyAlignment="1">
      <alignment vertical="center" wrapText="1"/>
    </xf>
    <xf numFmtId="0" fontId="0" fillId="0" borderId="3" xfId="0" applyBorder="1"/>
    <xf numFmtId="0" fontId="3" fillId="0" borderId="7" xfId="0" applyFont="1" applyBorder="1" applyAlignment="1">
      <alignment vertical="center" wrapText="1"/>
    </xf>
    <xf numFmtId="0" fontId="0" fillId="0" borderId="7" xfId="0" applyBorder="1"/>
    <xf numFmtId="0" fontId="0" fillId="0" borderId="5" xfId="0" applyBorder="1"/>
    <xf numFmtId="0" fontId="3" fillId="2" borderId="7" xfId="0" applyFont="1" applyFill="1" applyBorder="1" applyAlignment="1">
      <alignment horizontal="center" vertical="center" wrapText="1"/>
    </xf>
    <xf numFmtId="44" fontId="0" fillId="0" borderId="0" xfId="2" applyFont="1"/>
    <xf numFmtId="44" fontId="0" fillId="0" borderId="8" xfId="2" applyFont="1" applyBorder="1" applyAlignment="1">
      <alignment horizontal="center" vertical="center" wrapText="1"/>
    </xf>
    <xf numFmtId="44" fontId="0" fillId="0" borderId="9" xfId="2" applyFont="1" applyBorder="1" applyAlignment="1">
      <alignment horizontal="center" vertical="center" wrapText="1"/>
    </xf>
    <xf numFmtId="2" fontId="2" fillId="0" borderId="0" xfId="0" applyNumberFormat="1" applyFont="1"/>
    <xf numFmtId="0" fontId="0" fillId="0" borderId="0" xfId="0" applyAlignment="1">
      <alignment wrapText="1"/>
    </xf>
    <xf numFmtId="0" fontId="3" fillId="0" borderId="0" xfId="0" applyFont="1" applyAlignment="1">
      <alignment wrapText="1"/>
    </xf>
    <xf numFmtId="9" fontId="2" fillId="0" borderId="0" xfId="3" applyFont="1"/>
    <xf numFmtId="0" fontId="0" fillId="0" borderId="0" xfId="0" applyFill="1" applyAlignment="1">
      <alignment wrapText="1"/>
    </xf>
    <xf numFmtId="0" fontId="2" fillId="0" borderId="0" xfId="0" applyFont="1" applyAlignment="1">
      <alignment wrapText="1"/>
    </xf>
    <xf numFmtId="0" fontId="11" fillId="3" borderId="0" xfId="0" applyFont="1" applyFill="1" applyAlignment="1">
      <alignment horizontal="center"/>
    </xf>
    <xf numFmtId="0" fontId="0" fillId="3" borderId="0" xfId="0" applyFill="1"/>
    <xf numFmtId="164" fontId="0" fillId="0" borderId="0" xfId="0" applyNumberFormat="1"/>
    <xf numFmtId="164" fontId="2" fillId="0" borderId="0" xfId="0" applyNumberFormat="1" applyFont="1" applyAlignment="1">
      <alignment horizontal="right"/>
    </xf>
    <xf numFmtId="0" fontId="7" fillId="0" borderId="1" xfId="0" applyFont="1" applyBorder="1"/>
    <xf numFmtId="168" fontId="8" fillId="0" borderId="0" xfId="2" applyNumberFormat="1" applyFont="1"/>
    <xf numFmtId="9" fontId="8" fillId="0" borderId="0" xfId="3" applyFont="1"/>
    <xf numFmtId="0" fontId="8" fillId="0" borderId="0" xfId="0" applyFont="1"/>
    <xf numFmtId="168" fontId="8" fillId="0" borderId="0" xfId="0" applyNumberFormat="1" applyFont="1"/>
    <xf numFmtId="169" fontId="8" fillId="0" borderId="1" xfId="3" applyNumberFormat="1" applyFont="1" applyFill="1" applyBorder="1"/>
    <xf numFmtId="0" fontId="8" fillId="0" borderId="1" xfId="0" applyFont="1" applyBorder="1"/>
    <xf numFmtId="0" fontId="0" fillId="0" borderId="0" xfId="0" applyFont="1"/>
    <xf numFmtId="0" fontId="7" fillId="2" borderId="1" xfId="0" applyFont="1" applyFill="1" applyBorder="1" applyAlignment="1">
      <alignment horizontal="center" wrapText="1"/>
    </xf>
    <xf numFmtId="0" fontId="6" fillId="0" borderId="1" xfId="0" applyFont="1" applyBorder="1" applyAlignment="1">
      <alignment horizontal="left" wrapText="1"/>
    </xf>
    <xf numFmtId="0" fontId="6" fillId="0" borderId="0" xfId="0" applyFont="1" applyAlignment="1">
      <alignment wrapText="1"/>
    </xf>
    <xf numFmtId="0" fontId="6" fillId="2" borderId="0" xfId="0" applyFont="1" applyFill="1" applyAlignment="1">
      <alignment wrapText="1"/>
    </xf>
    <xf numFmtId="0" fontId="7" fillId="2" borderId="0" xfId="0" applyFont="1" applyFill="1" applyAlignment="1">
      <alignment horizontal="center" wrapText="1"/>
    </xf>
    <xf numFmtId="0" fontId="1" fillId="4" borderId="0" xfId="0" applyFont="1" applyFill="1"/>
    <xf numFmtId="0" fontId="0" fillId="4" borderId="0" xfId="0" applyFill="1"/>
    <xf numFmtId="0" fontId="6" fillId="2" borderId="0" xfId="0" applyFont="1" applyFill="1" applyAlignment="1">
      <alignment horizontal="left" wrapText="1"/>
    </xf>
    <xf numFmtId="164" fontId="0" fillId="3" borderId="0" xfId="0" applyNumberFormat="1" applyFill="1"/>
    <xf numFmtId="170" fontId="0" fillId="0" borderId="0" xfId="2" applyNumberFormat="1" applyFont="1"/>
    <xf numFmtId="170" fontId="0" fillId="0" borderId="0" xfId="0" applyNumberFormat="1"/>
    <xf numFmtId="0" fontId="11" fillId="0" borderId="0" xfId="0" applyFont="1" applyAlignment="1">
      <alignment horizont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0" xfId="0" applyAlignment="1">
      <alignment horizontal="left" wrapText="1"/>
    </xf>
    <xf numFmtId="0" fontId="3" fillId="0" borderId="0" xfId="0" applyFont="1" applyAlignment="1">
      <alignment horizontal="left"/>
    </xf>
    <xf numFmtId="0" fontId="0" fillId="5" borderId="0" xfId="0" applyFill="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DDC25-CA9A-4B40-B6F8-F676A51D18FA}">
  <dimension ref="A1:I7"/>
  <sheetViews>
    <sheetView workbookViewId="0">
      <selection activeCell="A7" sqref="A7:G7"/>
    </sheetView>
  </sheetViews>
  <sheetFormatPr defaultRowHeight="14.5" x14ac:dyDescent="0.35"/>
  <cols>
    <col min="1" max="1" width="22.81640625" customWidth="1"/>
    <col min="2" max="2" width="12.54296875" bestFit="1" customWidth="1"/>
    <col min="3" max="5" width="11.54296875" customWidth="1"/>
    <col min="6" max="6" width="2.81640625" customWidth="1"/>
    <col min="7" max="8" width="11.54296875" bestFit="1" customWidth="1"/>
    <col min="9" max="10" width="11.54296875" customWidth="1"/>
    <col min="11" max="12" width="11.54296875" bestFit="1" customWidth="1"/>
    <col min="15" max="15" width="4.26953125" customWidth="1"/>
  </cols>
  <sheetData>
    <row r="1" spans="1:9" x14ac:dyDescent="0.35">
      <c r="A1" s="18" t="s">
        <v>80</v>
      </c>
      <c r="B1" s="74" t="s">
        <v>149</v>
      </c>
      <c r="C1" s="74"/>
      <c r="D1" s="74"/>
      <c r="E1" s="74"/>
      <c r="F1" s="51"/>
      <c r="G1" s="74" t="s">
        <v>81</v>
      </c>
      <c r="H1" s="74"/>
      <c r="I1" s="74"/>
    </row>
    <row r="2" spans="1:9" x14ac:dyDescent="0.35">
      <c r="B2">
        <v>1990</v>
      </c>
      <c r="C2">
        <v>2000</v>
      </c>
      <c r="D2">
        <v>2010</v>
      </c>
      <c r="E2">
        <v>2020</v>
      </c>
      <c r="F2" s="52"/>
      <c r="G2">
        <v>2030</v>
      </c>
      <c r="H2">
        <v>2040</v>
      </c>
      <c r="I2">
        <v>2050</v>
      </c>
    </row>
    <row r="3" spans="1:9" x14ac:dyDescent="0.35">
      <c r="A3" t="s">
        <v>77</v>
      </c>
      <c r="B3" s="53">
        <v>4.125</v>
      </c>
      <c r="C3" s="53">
        <v>6.0410000000000004</v>
      </c>
      <c r="D3" s="53">
        <v>6.1779999999999999</v>
      </c>
      <c r="E3" s="53">
        <v>7.4089999999999998</v>
      </c>
      <c r="F3" s="71"/>
      <c r="G3" s="53">
        <v>9.2070000000000007</v>
      </c>
      <c r="H3" s="53">
        <v>10.964</v>
      </c>
      <c r="I3" s="53">
        <v>12.79</v>
      </c>
    </row>
    <row r="4" spans="1:9" x14ac:dyDescent="0.35">
      <c r="A4" t="s">
        <v>78</v>
      </c>
      <c r="B4" s="53">
        <v>3.7850000000000001</v>
      </c>
      <c r="C4" s="53">
        <v>5.9119999999999999</v>
      </c>
      <c r="D4" s="53">
        <v>3.6779999999999999</v>
      </c>
      <c r="E4" s="53">
        <v>4.6210000000000004</v>
      </c>
      <c r="F4" s="71"/>
      <c r="G4" s="53">
        <v>5.83</v>
      </c>
      <c r="H4" s="53">
        <v>7.1130000000000004</v>
      </c>
      <c r="I4" s="53">
        <v>8.5860000000000003</v>
      </c>
    </row>
    <row r="5" spans="1:9" x14ac:dyDescent="0.35">
      <c r="A5" t="s">
        <v>79</v>
      </c>
      <c r="B5" s="53">
        <v>0.34</v>
      </c>
      <c r="C5" s="53">
        <v>0.129</v>
      </c>
      <c r="D5" s="53">
        <v>2.5230000000000001</v>
      </c>
      <c r="E5" s="53">
        <v>2.7879999999999998</v>
      </c>
      <c r="F5" s="71"/>
      <c r="G5" s="53">
        <v>3.3780000000000001</v>
      </c>
      <c r="H5" s="53">
        <v>3.851</v>
      </c>
      <c r="I5" s="53">
        <v>4.2039999999999997</v>
      </c>
    </row>
    <row r="7" spans="1:9" x14ac:dyDescent="0.35">
      <c r="A7" s="79" t="s">
        <v>150</v>
      </c>
      <c r="B7" s="79"/>
      <c r="C7" s="79"/>
      <c r="D7" s="79"/>
      <c r="E7" s="79"/>
      <c r="F7" s="79"/>
      <c r="G7" s="79"/>
    </row>
  </sheetData>
  <mergeCells count="3">
    <mergeCell ref="G1:I1"/>
    <mergeCell ref="B1:E1"/>
    <mergeCell ref="A7:G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34416-D280-4908-B507-BB7B4E6A4471}">
  <sheetPr>
    <pageSetUpPr fitToPage="1"/>
  </sheetPr>
  <dimension ref="A1:I50"/>
  <sheetViews>
    <sheetView topLeftCell="A4" workbookViewId="0">
      <selection activeCell="F4" sqref="F1:F1048576"/>
    </sheetView>
  </sheetViews>
  <sheetFormatPr defaultRowHeight="14.5" x14ac:dyDescent="0.35"/>
  <cols>
    <col min="1" max="1" width="49" style="18" customWidth="1"/>
    <col min="6" max="6" width="80.81640625" style="46" customWidth="1"/>
  </cols>
  <sheetData>
    <row r="1" spans="1:9" ht="18.5" x14ac:dyDescent="0.45">
      <c r="A1" s="12" t="s">
        <v>113</v>
      </c>
      <c r="C1" s="2"/>
      <c r="D1" s="2"/>
      <c r="E1" s="2"/>
      <c r="F1" s="49"/>
      <c r="G1" s="2"/>
    </row>
    <row r="2" spans="1:9" ht="18.5" x14ac:dyDescent="0.45">
      <c r="A2" s="1"/>
    </row>
    <row r="3" spans="1:9" x14ac:dyDescent="0.35">
      <c r="A3" s="18" t="s">
        <v>0</v>
      </c>
      <c r="B3" s="4">
        <v>2020</v>
      </c>
      <c r="C3" s="4">
        <v>2030</v>
      </c>
      <c r="D3" s="4">
        <v>2040</v>
      </c>
      <c r="E3" s="4">
        <v>2050</v>
      </c>
      <c r="F3" s="50"/>
    </row>
    <row r="4" spans="1:9" x14ac:dyDescent="0.35">
      <c r="A4" s="4" t="s">
        <v>18</v>
      </c>
      <c r="B4" s="3"/>
      <c r="C4" s="3"/>
      <c r="D4" s="3"/>
      <c r="E4" s="3"/>
      <c r="F4" s="50"/>
      <c r="G4" s="3"/>
      <c r="H4" s="3"/>
      <c r="I4" s="3"/>
    </row>
    <row r="5" spans="1:9" ht="52.5" x14ac:dyDescent="0.35">
      <c r="A5" s="4" t="s">
        <v>102</v>
      </c>
      <c r="B5" s="9" t="s">
        <v>21</v>
      </c>
      <c r="C5" s="8">
        <v>0</v>
      </c>
      <c r="D5" s="5">
        <v>0</v>
      </c>
      <c r="E5" s="5">
        <v>2.5400743614489452</v>
      </c>
      <c r="F5" s="50" t="s">
        <v>125</v>
      </c>
      <c r="G5" s="3"/>
      <c r="H5" s="3"/>
      <c r="I5" s="3"/>
    </row>
    <row r="6" spans="1:9" ht="65.5" x14ac:dyDescent="0.35">
      <c r="A6" s="4" t="s">
        <v>105</v>
      </c>
      <c r="B6" s="9" t="s">
        <v>21</v>
      </c>
      <c r="C6" s="8">
        <v>1.9465579008377558</v>
      </c>
      <c r="D6" s="5">
        <v>2.7356407314990792</v>
      </c>
      <c r="E6" s="5">
        <v>4.4156905270191267</v>
      </c>
      <c r="F6" s="50" t="s">
        <v>127</v>
      </c>
      <c r="G6" s="3"/>
      <c r="H6" s="3"/>
      <c r="I6" s="3"/>
    </row>
    <row r="7" spans="1:9" x14ac:dyDescent="0.35">
      <c r="A7" s="4"/>
      <c r="B7" s="9"/>
      <c r="C7" s="3"/>
      <c r="D7" s="3"/>
      <c r="E7" s="3"/>
      <c r="F7" s="50"/>
      <c r="G7" s="3"/>
      <c r="H7" s="3"/>
      <c r="I7" s="3"/>
    </row>
    <row r="8" spans="1:9" x14ac:dyDescent="0.35">
      <c r="A8" s="4" t="s">
        <v>13</v>
      </c>
      <c r="B8" s="9" t="s">
        <v>21</v>
      </c>
      <c r="C8" s="5">
        <v>41.940732771646068</v>
      </c>
      <c r="D8" s="5">
        <v>37.20861701283394</v>
      </c>
      <c r="E8" s="5">
        <v>3.4126592314150304</v>
      </c>
      <c r="F8" s="50"/>
      <c r="G8" s="3"/>
      <c r="H8" s="3"/>
      <c r="I8" s="3"/>
    </row>
    <row r="9" spans="1:9" x14ac:dyDescent="0.35">
      <c r="A9" s="4"/>
      <c r="F9" s="50"/>
      <c r="G9" s="3"/>
      <c r="H9" s="3"/>
      <c r="I9" s="3"/>
    </row>
    <row r="10" spans="1:9" x14ac:dyDescent="0.35">
      <c r="A10" s="4" t="s">
        <v>103</v>
      </c>
      <c r="C10" s="53">
        <v>0</v>
      </c>
      <c r="D10" s="53">
        <v>0</v>
      </c>
      <c r="E10" s="53">
        <v>1.3520000000000001</v>
      </c>
      <c r="F10" s="50" t="s">
        <v>128</v>
      </c>
      <c r="G10" s="3"/>
      <c r="H10" s="3"/>
      <c r="I10" s="3"/>
    </row>
    <row r="11" spans="1:9" ht="26.5" x14ac:dyDescent="0.35">
      <c r="A11" s="4" t="s">
        <v>129</v>
      </c>
      <c r="C11">
        <v>0</v>
      </c>
      <c r="D11" s="53">
        <v>0</v>
      </c>
      <c r="E11" s="53">
        <v>8.5123666243496228</v>
      </c>
      <c r="F11" s="50" t="s">
        <v>130</v>
      </c>
      <c r="G11" s="3"/>
      <c r="H11" s="3"/>
      <c r="I11" s="3"/>
    </row>
    <row r="12" spans="1:9" ht="26.5" x14ac:dyDescent="0.35">
      <c r="A12" s="4" t="s">
        <v>106</v>
      </c>
      <c r="D12" s="53">
        <v>10.985559614031999</v>
      </c>
      <c r="E12" s="53">
        <v>10.420785493992275</v>
      </c>
      <c r="F12" s="50" t="s">
        <v>126</v>
      </c>
      <c r="G12" s="3"/>
      <c r="H12" s="3"/>
      <c r="I12" s="3"/>
    </row>
    <row r="13" spans="1:9" x14ac:dyDescent="0.35">
      <c r="A13" s="4"/>
      <c r="F13"/>
      <c r="G13" s="3"/>
      <c r="H13" s="3"/>
      <c r="I13" s="3"/>
    </row>
    <row r="14" spans="1:9" x14ac:dyDescent="0.35">
      <c r="A14" s="4" t="s">
        <v>100</v>
      </c>
      <c r="B14" s="5">
        <v>17.7</v>
      </c>
      <c r="C14" s="5">
        <v>17.7</v>
      </c>
      <c r="D14" s="5">
        <v>16.323489758648158</v>
      </c>
      <c r="E14" s="5">
        <v>3.4901350269397931</v>
      </c>
      <c r="F14" s="50"/>
      <c r="G14" s="3"/>
      <c r="H14" s="3"/>
      <c r="I14" s="3"/>
    </row>
    <row r="15" spans="1:9" x14ac:dyDescent="0.35">
      <c r="A15" s="4" t="s">
        <v>101</v>
      </c>
      <c r="B15" s="54">
        <v>17.702000000000002</v>
      </c>
      <c r="C15" s="5">
        <v>17.706400000000002</v>
      </c>
      <c r="D15" s="5">
        <v>16.3475</v>
      </c>
      <c r="E15" s="5">
        <v>15.565700000000001</v>
      </c>
      <c r="F15" s="50"/>
      <c r="G15" s="3"/>
      <c r="H15" s="3"/>
      <c r="I15" s="3"/>
    </row>
    <row r="16" spans="1:9" x14ac:dyDescent="0.35">
      <c r="A16" s="4" t="s">
        <v>27</v>
      </c>
      <c r="B16" s="9"/>
      <c r="C16" s="48">
        <f>(B14-C14)/B14</f>
        <v>0</v>
      </c>
      <c r="D16" s="48">
        <f>(B14-D14)/B14</f>
        <v>7.776894018936957E-2</v>
      </c>
      <c r="E16" s="48">
        <f>(B14-E14)/B14</f>
        <v>0.80281723011639583</v>
      </c>
      <c r="F16" s="50"/>
      <c r="G16" s="3"/>
      <c r="H16" s="3"/>
      <c r="I16" s="3"/>
    </row>
    <row r="17" spans="1:9" x14ac:dyDescent="0.35">
      <c r="A17" s="4" t="s">
        <v>104</v>
      </c>
      <c r="B17" s="9"/>
      <c r="C17" s="48">
        <f>(C15-C14)/C15</f>
        <v>3.6145122667526134E-4</v>
      </c>
      <c r="D17" s="48">
        <f>(D15-D14)/D15</f>
        <v>1.4687408687470349E-3</v>
      </c>
      <c r="E17" s="48">
        <f>(E15-E14)/E15</f>
        <v>0.7757804000501235</v>
      </c>
      <c r="F17" s="50"/>
      <c r="G17" s="3"/>
      <c r="H17" s="3"/>
      <c r="I17" s="3"/>
    </row>
    <row r="18" spans="1:9" x14ac:dyDescent="0.35">
      <c r="A18" s="4"/>
      <c r="B18" s="9"/>
      <c r="C18" s="3"/>
      <c r="D18" s="3"/>
      <c r="E18" s="3"/>
      <c r="F18" s="50"/>
      <c r="G18" s="3"/>
      <c r="H18" s="3"/>
      <c r="I18" s="3"/>
    </row>
    <row r="19" spans="1:9" x14ac:dyDescent="0.35">
      <c r="A19" s="4" t="s">
        <v>20</v>
      </c>
      <c r="B19" s="9" t="s">
        <v>21</v>
      </c>
      <c r="C19" s="10" t="s">
        <v>21</v>
      </c>
      <c r="D19" s="9" t="s">
        <v>21</v>
      </c>
      <c r="E19" s="8">
        <v>4.1582593875633194</v>
      </c>
      <c r="F19" s="50"/>
      <c r="G19" s="3"/>
      <c r="H19" s="3"/>
      <c r="I19" s="3"/>
    </row>
    <row r="20" spans="1:9" x14ac:dyDescent="0.35">
      <c r="A20" s="4"/>
      <c r="B20" s="9"/>
      <c r="C20" s="9"/>
      <c r="D20" s="9"/>
      <c r="E20" s="3"/>
      <c r="F20" s="50"/>
      <c r="G20" s="3"/>
      <c r="H20" s="3"/>
      <c r="I20" s="3"/>
    </row>
    <row r="21" spans="1:9" x14ac:dyDescent="0.35">
      <c r="A21" s="4" t="s">
        <v>28</v>
      </c>
      <c r="B21" s="9"/>
      <c r="C21" s="9"/>
      <c r="D21" s="9"/>
      <c r="E21" s="3"/>
      <c r="F21" s="50"/>
      <c r="G21" s="3"/>
      <c r="H21" s="3"/>
      <c r="I21" s="3"/>
    </row>
    <row r="22" spans="1:9" x14ac:dyDescent="0.35">
      <c r="A22" s="4" t="s">
        <v>8</v>
      </c>
      <c r="B22" s="9" t="s">
        <v>21</v>
      </c>
      <c r="C22" s="10" t="s">
        <v>21</v>
      </c>
      <c r="D22" s="10" t="s">
        <v>21</v>
      </c>
      <c r="E22" s="5">
        <v>32.912603339839578</v>
      </c>
      <c r="F22" s="50"/>
      <c r="G22" s="3"/>
      <c r="H22" s="3"/>
      <c r="I22" s="3"/>
    </row>
    <row r="23" spans="1:9" x14ac:dyDescent="0.35">
      <c r="A23" s="4" t="s">
        <v>19</v>
      </c>
      <c r="B23" s="9" t="s">
        <v>21</v>
      </c>
      <c r="C23" s="10" t="s">
        <v>21</v>
      </c>
      <c r="D23" s="10" t="s">
        <v>21</v>
      </c>
      <c r="E23" s="5">
        <v>53.856846660335783</v>
      </c>
      <c r="F23" s="50"/>
      <c r="G23" s="3"/>
      <c r="H23" s="3"/>
      <c r="I23" s="3"/>
    </row>
    <row r="24" spans="1:9" x14ac:dyDescent="0.35">
      <c r="A24" s="4" t="s">
        <v>15</v>
      </c>
      <c r="B24" s="9" t="s">
        <v>21</v>
      </c>
      <c r="C24" s="10" t="s">
        <v>21</v>
      </c>
      <c r="D24" s="10" t="s">
        <v>21</v>
      </c>
      <c r="E24" s="5">
        <v>5.2553454145972633</v>
      </c>
      <c r="F24" s="50"/>
      <c r="G24" s="3"/>
      <c r="H24" s="3"/>
      <c r="I24" s="3"/>
    </row>
    <row r="25" spans="1:9" x14ac:dyDescent="0.35">
      <c r="A25" s="4" t="s">
        <v>17</v>
      </c>
      <c r="B25" s="9" t="s">
        <v>21</v>
      </c>
      <c r="C25" s="10" t="s">
        <v>21</v>
      </c>
      <c r="D25" s="10" t="s">
        <v>21</v>
      </c>
      <c r="E25" s="5">
        <v>8.0386641699368315</v>
      </c>
      <c r="F25" s="50"/>
      <c r="G25" s="3"/>
      <c r="H25" s="3"/>
      <c r="I25" s="3"/>
    </row>
    <row r="26" spans="1:9" x14ac:dyDescent="0.35">
      <c r="A26" s="4" t="s">
        <v>109</v>
      </c>
      <c r="B26" s="3"/>
      <c r="C26" s="3"/>
      <c r="D26" s="3"/>
      <c r="E26" s="3"/>
      <c r="G26" s="3"/>
      <c r="H26" s="3"/>
      <c r="I26" s="3"/>
    </row>
    <row r="27" spans="1:9" x14ac:dyDescent="0.35">
      <c r="A27" s="4"/>
      <c r="G27" s="3"/>
      <c r="H27" s="3"/>
      <c r="I27" s="3"/>
    </row>
    <row r="28" spans="1:9" x14ac:dyDescent="0.35">
      <c r="A28" s="4"/>
      <c r="G28" s="3"/>
      <c r="H28" s="3"/>
      <c r="I28" s="3"/>
    </row>
    <row r="29" spans="1:9" x14ac:dyDescent="0.35">
      <c r="A29" s="4"/>
      <c r="G29" s="3"/>
      <c r="H29" s="3"/>
      <c r="I29" s="3"/>
    </row>
    <row r="30" spans="1:9" x14ac:dyDescent="0.35">
      <c r="A30" s="4"/>
      <c r="G30" s="3"/>
      <c r="H30" s="3"/>
      <c r="I30" s="3"/>
    </row>
    <row r="31" spans="1:9" x14ac:dyDescent="0.35">
      <c r="A31" s="4"/>
      <c r="G31" s="3"/>
      <c r="H31" s="3"/>
      <c r="I31" s="3"/>
    </row>
    <row r="32" spans="1:9" x14ac:dyDescent="0.35">
      <c r="A32" s="4"/>
      <c r="G32" s="3"/>
      <c r="H32" s="3"/>
      <c r="I32" s="3"/>
    </row>
    <row r="33" spans="1:9" x14ac:dyDescent="0.35">
      <c r="G33" s="3"/>
      <c r="H33" s="3"/>
      <c r="I33" s="3"/>
    </row>
    <row r="34" spans="1:9" x14ac:dyDescent="0.35">
      <c r="A34" s="4"/>
      <c r="G34" s="3"/>
      <c r="H34" s="3"/>
      <c r="I34" s="3"/>
    </row>
    <row r="35" spans="1:9" x14ac:dyDescent="0.35">
      <c r="A35" s="4"/>
      <c r="G35" s="3"/>
      <c r="H35" s="3"/>
      <c r="I35" s="3"/>
    </row>
    <row r="36" spans="1:9" x14ac:dyDescent="0.35">
      <c r="A36" s="4"/>
      <c r="G36" s="3"/>
      <c r="H36" s="3"/>
      <c r="I36" s="3"/>
    </row>
    <row r="37" spans="1:9" x14ac:dyDescent="0.35">
      <c r="A37" s="4"/>
      <c r="G37" s="3"/>
      <c r="H37" s="3"/>
      <c r="I37" s="3"/>
    </row>
    <row r="38" spans="1:9" x14ac:dyDescent="0.35">
      <c r="A38" s="4"/>
      <c r="G38" s="3"/>
      <c r="H38" s="3"/>
      <c r="I38" s="3"/>
    </row>
    <row r="39" spans="1:9" x14ac:dyDescent="0.35">
      <c r="A39" s="4"/>
      <c r="G39" s="3"/>
      <c r="H39" s="3"/>
      <c r="I39" s="3"/>
    </row>
    <row r="40" spans="1:9" x14ac:dyDescent="0.35">
      <c r="A40" s="4"/>
      <c r="G40" s="3"/>
      <c r="H40" s="3"/>
      <c r="I40" s="3"/>
    </row>
    <row r="41" spans="1:9" x14ac:dyDescent="0.35">
      <c r="A41" s="4"/>
      <c r="G41" s="3"/>
      <c r="H41" s="3"/>
      <c r="I41" s="3"/>
    </row>
    <row r="42" spans="1:9" x14ac:dyDescent="0.35">
      <c r="A42" s="4"/>
      <c r="G42" s="3"/>
      <c r="H42" s="3"/>
      <c r="I42" s="3"/>
    </row>
    <row r="43" spans="1:9" x14ac:dyDescent="0.35">
      <c r="A43" s="4"/>
      <c r="G43" s="3"/>
      <c r="H43" s="3"/>
      <c r="I43" s="3"/>
    </row>
    <row r="44" spans="1:9" x14ac:dyDescent="0.35">
      <c r="A44" s="4"/>
      <c r="G44" s="3"/>
      <c r="H44" s="3"/>
      <c r="I44" s="3"/>
    </row>
    <row r="45" spans="1:9" x14ac:dyDescent="0.35">
      <c r="A45" s="4"/>
      <c r="G45" s="3"/>
      <c r="H45" s="3"/>
      <c r="I45" s="3"/>
    </row>
    <row r="46" spans="1:9" x14ac:dyDescent="0.35">
      <c r="A46" s="4"/>
      <c r="G46" s="3"/>
      <c r="H46" s="3"/>
      <c r="I46" s="3"/>
    </row>
    <row r="47" spans="1:9" x14ac:dyDescent="0.35">
      <c r="A47" s="4"/>
      <c r="G47" s="3"/>
      <c r="H47" s="3"/>
      <c r="I47" s="3"/>
    </row>
    <row r="48" spans="1:9" x14ac:dyDescent="0.35">
      <c r="A48" s="4"/>
      <c r="G48" s="3"/>
      <c r="H48" s="3"/>
      <c r="I48" s="3"/>
    </row>
    <row r="49" spans="1:9" x14ac:dyDescent="0.35">
      <c r="A49" s="3"/>
      <c r="G49" s="3"/>
      <c r="H49" s="3"/>
      <c r="I49" s="3"/>
    </row>
    <row r="50" spans="1:9" x14ac:dyDescent="0.35">
      <c r="G50" s="3"/>
      <c r="H50" s="3"/>
      <c r="I50" s="3"/>
    </row>
  </sheetData>
  <pageMargins left="0.7" right="0.7" top="0.75" bottom="0.75" header="0.3" footer="0.3"/>
  <pageSetup scale="6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77622-205A-47AD-97A5-93EA83DE788D}">
  <sheetPr>
    <pageSetUpPr fitToPage="1"/>
  </sheetPr>
  <dimension ref="A1:I49"/>
  <sheetViews>
    <sheetView workbookViewId="0">
      <selection activeCell="F1" sqref="F1:F1048576"/>
    </sheetView>
  </sheetViews>
  <sheetFormatPr defaultRowHeight="14.5" x14ac:dyDescent="0.35"/>
  <cols>
    <col min="1" max="1" width="49" style="18" customWidth="1"/>
    <col min="6" max="6" width="80.81640625" style="46" customWidth="1"/>
  </cols>
  <sheetData>
    <row r="1" spans="1:9" ht="18.5" x14ac:dyDescent="0.45">
      <c r="A1" s="12" t="s">
        <v>117</v>
      </c>
      <c r="C1" s="2"/>
      <c r="D1" s="2"/>
      <c r="E1" s="2"/>
      <c r="F1" s="49"/>
      <c r="G1" s="2"/>
    </row>
    <row r="2" spans="1:9" ht="18.5" x14ac:dyDescent="0.45">
      <c r="A2" s="1"/>
    </row>
    <row r="3" spans="1:9" x14ac:dyDescent="0.35">
      <c r="A3" s="18" t="s">
        <v>0</v>
      </c>
      <c r="B3" s="4">
        <v>2020</v>
      </c>
      <c r="C3" s="4">
        <v>2030</v>
      </c>
      <c r="D3" s="4">
        <v>2040</v>
      </c>
      <c r="E3" s="4">
        <v>2050</v>
      </c>
      <c r="F3" s="50"/>
    </row>
    <row r="4" spans="1:9" x14ac:dyDescent="0.35">
      <c r="A4" s="4" t="s">
        <v>18</v>
      </c>
      <c r="B4" s="4"/>
      <c r="C4" s="4"/>
      <c r="D4" s="4"/>
      <c r="E4" s="4"/>
      <c r="F4" s="50"/>
      <c r="G4" s="3"/>
      <c r="H4" s="3"/>
      <c r="I4" s="3"/>
    </row>
    <row r="5" spans="1:9" ht="52.5" x14ac:dyDescent="0.35">
      <c r="A5" s="4" t="s">
        <v>102</v>
      </c>
      <c r="B5" s="9" t="s">
        <v>21</v>
      </c>
      <c r="C5" s="8">
        <v>0</v>
      </c>
      <c r="D5" s="5">
        <v>2.2642187258314777</v>
      </c>
      <c r="E5" s="5">
        <v>0.51905184181151676</v>
      </c>
      <c r="F5" s="50" t="s">
        <v>125</v>
      </c>
      <c r="G5" s="3"/>
      <c r="H5" s="3"/>
      <c r="I5" s="3"/>
    </row>
    <row r="6" spans="1:9" ht="65.5" x14ac:dyDescent="0.35">
      <c r="A6" s="4" t="s">
        <v>105</v>
      </c>
      <c r="B6" s="9" t="s">
        <v>21</v>
      </c>
      <c r="C6" s="8">
        <v>2.9198368512566346</v>
      </c>
      <c r="D6" s="5">
        <v>4.7885404562534717</v>
      </c>
      <c r="E6" s="5">
        <v>4.5620920998478711</v>
      </c>
      <c r="F6" s="50" t="s">
        <v>127</v>
      </c>
      <c r="G6" s="3"/>
      <c r="H6" s="3"/>
      <c r="I6" s="3"/>
    </row>
    <row r="7" spans="1:9" x14ac:dyDescent="0.35">
      <c r="A7" s="4"/>
      <c r="B7" s="9"/>
      <c r="C7" s="3"/>
      <c r="D7" s="3"/>
      <c r="E7" s="3"/>
      <c r="F7" s="50"/>
      <c r="G7" s="3"/>
      <c r="H7" s="3"/>
      <c r="I7" s="3"/>
    </row>
    <row r="8" spans="1:9" x14ac:dyDescent="0.35">
      <c r="A8" s="4" t="s">
        <v>13</v>
      </c>
      <c r="B8" s="9" t="s">
        <v>21</v>
      </c>
      <c r="C8" s="5">
        <v>41.940732771646068</v>
      </c>
      <c r="D8" s="5">
        <v>3.5282210374732368</v>
      </c>
      <c r="E8" s="5">
        <v>3.8316296878750444</v>
      </c>
      <c r="F8" s="50"/>
      <c r="G8" s="3"/>
      <c r="H8" s="3"/>
      <c r="I8" s="3"/>
    </row>
    <row r="9" spans="1:9" x14ac:dyDescent="0.35">
      <c r="A9" s="4"/>
      <c r="F9" s="50"/>
      <c r="G9" s="3"/>
      <c r="H9" s="3"/>
      <c r="I9" s="3"/>
    </row>
    <row r="10" spans="1:9" x14ac:dyDescent="0.35">
      <c r="A10" s="4" t="s">
        <v>103</v>
      </c>
      <c r="C10" s="53">
        <v>0</v>
      </c>
      <c r="D10" s="53">
        <v>1.0429999999999999</v>
      </c>
      <c r="E10" s="53">
        <v>0.42599999999999999</v>
      </c>
      <c r="F10" s="50" t="s">
        <v>128</v>
      </c>
      <c r="G10" s="3"/>
      <c r="H10" s="3"/>
      <c r="I10" s="3"/>
    </row>
    <row r="11" spans="1:9" ht="26.5" x14ac:dyDescent="0.35">
      <c r="A11" s="4" t="s">
        <v>129</v>
      </c>
      <c r="C11" s="53"/>
      <c r="D11" s="53">
        <v>10.811084669387101</v>
      </c>
      <c r="E11" s="53">
        <v>23.742486153826906</v>
      </c>
      <c r="F11" s="50" t="s">
        <v>130</v>
      </c>
      <c r="G11" s="3"/>
      <c r="H11" s="3"/>
      <c r="I11" s="3"/>
    </row>
    <row r="12" spans="1:9" ht="26.5" x14ac:dyDescent="0.35">
      <c r="A12" s="4" t="s">
        <v>106</v>
      </c>
      <c r="C12" s="53"/>
      <c r="D12" s="53">
        <v>10.26885303221475</v>
      </c>
      <c r="E12" s="53">
        <v>4.4322382444596897</v>
      </c>
      <c r="F12" s="50" t="s">
        <v>126</v>
      </c>
      <c r="G12" s="3"/>
      <c r="H12" s="3"/>
      <c r="I12" s="3"/>
    </row>
    <row r="13" spans="1:9" x14ac:dyDescent="0.35">
      <c r="A13" s="4"/>
      <c r="F13"/>
      <c r="G13" s="3"/>
      <c r="H13" s="3"/>
      <c r="I13" s="3"/>
    </row>
    <row r="14" spans="1:9" x14ac:dyDescent="0.35">
      <c r="A14" s="4" t="s">
        <v>100</v>
      </c>
      <c r="B14" s="9">
        <v>17.7</v>
      </c>
      <c r="C14" s="5">
        <v>17.7</v>
      </c>
      <c r="D14" s="5">
        <v>3.5025189956955951</v>
      </c>
      <c r="E14" s="5">
        <v>2.1156597020877848</v>
      </c>
      <c r="F14" s="50"/>
      <c r="G14" s="3"/>
      <c r="H14" s="3"/>
      <c r="I14" s="3"/>
    </row>
    <row r="15" spans="1:9" x14ac:dyDescent="0.35">
      <c r="A15" s="4" t="s">
        <v>101</v>
      </c>
      <c r="B15" s="10">
        <v>17.702000000000002</v>
      </c>
      <c r="C15" s="5">
        <v>17.706400000000002</v>
      </c>
      <c r="D15" s="5">
        <v>16.3475</v>
      </c>
      <c r="E15" s="5">
        <v>15.565700000000001</v>
      </c>
      <c r="F15" s="50"/>
      <c r="G15" s="3"/>
      <c r="H15" s="3"/>
      <c r="I15" s="3"/>
    </row>
    <row r="16" spans="1:9" x14ac:dyDescent="0.35">
      <c r="A16" s="4" t="s">
        <v>27</v>
      </c>
      <c r="B16" s="9"/>
      <c r="C16" s="48">
        <f>(B14-C14)/B14</f>
        <v>0</v>
      </c>
      <c r="D16" s="48">
        <f>(B14-D14)/B14</f>
        <v>0.80211757086465563</v>
      </c>
      <c r="E16" s="48">
        <f>(B14-E14)/B14</f>
        <v>0.88047120327187656</v>
      </c>
      <c r="F16" s="50"/>
      <c r="G16" s="3"/>
      <c r="H16" s="3"/>
      <c r="I16" s="3"/>
    </row>
    <row r="17" spans="1:9" x14ac:dyDescent="0.35">
      <c r="A17" s="4" t="s">
        <v>104</v>
      </c>
      <c r="B17" s="9"/>
      <c r="C17" s="48">
        <f>(C15-C14)/C15</f>
        <v>3.6145122667526134E-4</v>
      </c>
      <c r="D17" s="48">
        <f>(D15-D14)/D15</f>
        <v>0.78574589413087048</v>
      </c>
      <c r="E17" s="48">
        <f>(E15-E14)/E15</f>
        <v>0.86408194285590856</v>
      </c>
      <c r="F17" s="50"/>
      <c r="G17" s="3"/>
      <c r="H17" s="3"/>
      <c r="I17" s="3"/>
    </row>
    <row r="18" spans="1:9" x14ac:dyDescent="0.35">
      <c r="A18" s="4"/>
      <c r="B18" s="9"/>
      <c r="C18" s="3"/>
      <c r="D18" s="3"/>
      <c r="E18" s="3"/>
      <c r="F18" s="50"/>
      <c r="G18" s="3"/>
      <c r="H18" s="3"/>
      <c r="I18" s="3"/>
    </row>
    <row r="19" spans="1:9" x14ac:dyDescent="0.35">
      <c r="A19" s="4" t="s">
        <v>20</v>
      </c>
      <c r="B19" s="9" t="s">
        <v>21</v>
      </c>
      <c r="C19" s="10" t="s">
        <v>21</v>
      </c>
      <c r="D19" s="8">
        <v>4.2260006863462447</v>
      </c>
      <c r="E19" s="8">
        <v>4.472148233795477</v>
      </c>
      <c r="F19" s="50"/>
      <c r="G19" s="3"/>
      <c r="H19" s="3"/>
      <c r="I19" s="3"/>
    </row>
    <row r="20" spans="1:9" x14ac:dyDescent="0.35">
      <c r="A20" s="4"/>
      <c r="B20" s="9"/>
      <c r="C20" s="9"/>
      <c r="D20" s="3"/>
      <c r="E20" s="3"/>
      <c r="F20" s="50"/>
      <c r="G20" s="3"/>
      <c r="H20" s="3"/>
      <c r="I20" s="3"/>
    </row>
    <row r="21" spans="1:9" x14ac:dyDescent="0.35">
      <c r="A21" s="4" t="s">
        <v>28</v>
      </c>
      <c r="B21" s="9"/>
      <c r="C21" s="9"/>
      <c r="D21" s="3"/>
      <c r="E21" s="3"/>
      <c r="F21" s="50"/>
      <c r="G21" s="3"/>
      <c r="H21" s="3"/>
      <c r="I21" s="3"/>
    </row>
    <row r="22" spans="1:9" x14ac:dyDescent="0.35">
      <c r="A22" s="4" t="s">
        <v>8</v>
      </c>
      <c r="B22" s="9" t="s">
        <v>21</v>
      </c>
      <c r="C22" s="10" t="s">
        <v>21</v>
      </c>
      <c r="D22" s="5">
        <v>33.989345345665427</v>
      </c>
      <c r="E22" s="5">
        <v>33.410184388444868</v>
      </c>
      <c r="F22" s="50"/>
      <c r="G22" s="3"/>
      <c r="H22" s="3"/>
      <c r="I22" s="3"/>
    </row>
    <row r="23" spans="1:9" x14ac:dyDescent="0.35">
      <c r="A23" s="4" t="s">
        <v>19</v>
      </c>
      <c r="B23" s="9" t="s">
        <v>21</v>
      </c>
      <c r="C23" s="10" t="s">
        <v>21</v>
      </c>
      <c r="D23" s="5">
        <v>53.899693036741468</v>
      </c>
      <c r="E23" s="5">
        <v>51.588741093449421</v>
      </c>
      <c r="F23" s="50"/>
      <c r="G23" s="3"/>
      <c r="H23" s="3"/>
      <c r="I23" s="3"/>
    </row>
    <row r="24" spans="1:9" x14ac:dyDescent="0.35">
      <c r="A24" s="4" t="s">
        <v>15</v>
      </c>
      <c r="B24" s="9" t="s">
        <v>21</v>
      </c>
      <c r="C24" s="10" t="s">
        <v>21</v>
      </c>
      <c r="D24" s="5">
        <v>4.5649893564873274</v>
      </c>
      <c r="E24" s="5">
        <v>7.8979205686713234</v>
      </c>
      <c r="F24" s="50"/>
      <c r="G24" s="3"/>
      <c r="H24" s="3"/>
      <c r="I24" s="3"/>
    </row>
    <row r="25" spans="1:9" x14ac:dyDescent="0.35">
      <c r="A25" s="4" t="s">
        <v>17</v>
      </c>
      <c r="B25" s="9" t="s">
        <v>21</v>
      </c>
      <c r="C25" s="10" t="s">
        <v>21</v>
      </c>
      <c r="D25" s="5">
        <v>7.5459722611057636</v>
      </c>
      <c r="E25" s="5">
        <v>7.1596745308114986</v>
      </c>
      <c r="F25" s="50"/>
      <c r="G25" s="3"/>
      <c r="H25" s="3"/>
      <c r="I25" s="3"/>
    </row>
    <row r="26" spans="1:9" x14ac:dyDescent="0.35">
      <c r="A26" s="4" t="s">
        <v>109</v>
      </c>
      <c r="B26" s="3"/>
      <c r="C26" s="3"/>
      <c r="D26" s="3"/>
      <c r="E26" s="3"/>
      <c r="G26" s="3"/>
      <c r="H26" s="3"/>
      <c r="I26" s="3"/>
    </row>
    <row r="27" spans="1:9" x14ac:dyDescent="0.35">
      <c r="A27" s="4"/>
      <c r="B27" s="3"/>
      <c r="C27" s="3"/>
      <c r="D27" s="3"/>
      <c r="E27" s="3"/>
      <c r="G27" s="3"/>
      <c r="H27" s="3"/>
      <c r="I27" s="3"/>
    </row>
    <row r="28" spans="1:9" x14ac:dyDescent="0.35">
      <c r="A28" s="4"/>
      <c r="G28" s="3"/>
      <c r="H28" s="3"/>
      <c r="I28" s="3"/>
    </row>
    <row r="29" spans="1:9" x14ac:dyDescent="0.35">
      <c r="A29" s="4"/>
      <c r="G29" s="3"/>
      <c r="H29" s="3"/>
      <c r="I29" s="3"/>
    </row>
    <row r="30" spans="1:9" x14ac:dyDescent="0.35">
      <c r="A30" s="4"/>
      <c r="G30" s="3"/>
      <c r="H30" s="3"/>
      <c r="I30" s="3"/>
    </row>
    <row r="31" spans="1:9" x14ac:dyDescent="0.35">
      <c r="A31" s="4"/>
      <c r="G31" s="3"/>
      <c r="H31" s="3"/>
      <c r="I31" s="3"/>
    </row>
    <row r="32" spans="1:9" x14ac:dyDescent="0.35">
      <c r="A32" s="4"/>
      <c r="G32" s="3"/>
      <c r="H32" s="3"/>
      <c r="I32" s="3"/>
    </row>
    <row r="33" spans="1:9" x14ac:dyDescent="0.35">
      <c r="G33" s="3"/>
      <c r="H33" s="3"/>
      <c r="I33" s="3"/>
    </row>
    <row r="34" spans="1:9" x14ac:dyDescent="0.35">
      <c r="A34" s="4"/>
      <c r="G34" s="3"/>
      <c r="H34" s="3"/>
      <c r="I34" s="3"/>
    </row>
    <row r="35" spans="1:9" x14ac:dyDescent="0.35">
      <c r="A35" s="4"/>
      <c r="G35" s="3"/>
      <c r="H35" s="3"/>
      <c r="I35" s="3"/>
    </row>
    <row r="36" spans="1:9" x14ac:dyDescent="0.35">
      <c r="A36" s="4"/>
      <c r="G36" s="3"/>
      <c r="H36" s="3"/>
      <c r="I36" s="3"/>
    </row>
    <row r="37" spans="1:9" x14ac:dyDescent="0.35">
      <c r="A37" s="4"/>
      <c r="G37" s="3"/>
      <c r="H37" s="3"/>
      <c r="I37" s="3"/>
    </row>
    <row r="38" spans="1:9" x14ac:dyDescent="0.35">
      <c r="A38" s="4"/>
      <c r="G38" s="3"/>
      <c r="H38" s="3"/>
      <c r="I38" s="3"/>
    </row>
    <row r="39" spans="1:9" x14ac:dyDescent="0.35">
      <c r="A39" s="4"/>
      <c r="G39" s="3"/>
      <c r="H39" s="3"/>
      <c r="I39" s="3"/>
    </row>
    <row r="40" spans="1:9" x14ac:dyDescent="0.35">
      <c r="A40" s="4"/>
      <c r="G40" s="3"/>
      <c r="H40" s="3"/>
      <c r="I40" s="3"/>
    </row>
    <row r="41" spans="1:9" x14ac:dyDescent="0.35">
      <c r="A41" s="4"/>
      <c r="G41" s="3"/>
      <c r="H41" s="3"/>
      <c r="I41" s="3"/>
    </row>
    <row r="42" spans="1:9" x14ac:dyDescent="0.35">
      <c r="A42" s="4"/>
      <c r="G42" s="3"/>
      <c r="H42" s="3"/>
      <c r="I42" s="3"/>
    </row>
    <row r="43" spans="1:9" x14ac:dyDescent="0.35">
      <c r="A43" s="4"/>
      <c r="G43" s="3"/>
      <c r="H43" s="3"/>
      <c r="I43" s="3"/>
    </row>
    <row r="44" spans="1:9" x14ac:dyDescent="0.35">
      <c r="A44" s="4"/>
      <c r="G44" s="3"/>
      <c r="H44" s="3"/>
      <c r="I44" s="3"/>
    </row>
    <row r="45" spans="1:9" x14ac:dyDescent="0.35">
      <c r="A45" s="4"/>
      <c r="G45" s="3"/>
      <c r="H45" s="3"/>
      <c r="I45" s="3"/>
    </row>
    <row r="46" spans="1:9" x14ac:dyDescent="0.35">
      <c r="A46" s="4"/>
      <c r="G46" s="3"/>
      <c r="H46" s="3"/>
      <c r="I46" s="3"/>
    </row>
    <row r="47" spans="1:9" x14ac:dyDescent="0.35">
      <c r="A47" s="4"/>
      <c r="G47" s="3"/>
      <c r="H47" s="3"/>
      <c r="I47" s="3"/>
    </row>
    <row r="48" spans="1:9" x14ac:dyDescent="0.35">
      <c r="A48" s="4"/>
      <c r="G48" s="3"/>
      <c r="H48" s="3"/>
      <c r="I48" s="3"/>
    </row>
    <row r="49" spans="1:9" x14ac:dyDescent="0.35">
      <c r="A49" s="3"/>
      <c r="G49" s="3"/>
      <c r="H49" s="3"/>
      <c r="I49" s="3"/>
    </row>
  </sheetData>
  <pageMargins left="0.7" right="0.7" top="0.75" bottom="0.75" header="0.3" footer="0.3"/>
  <pageSetup scale="6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6E22-EC67-4799-BAD9-917EF9C57DC2}">
  <sheetPr>
    <pageSetUpPr fitToPage="1"/>
  </sheetPr>
  <dimension ref="A1:J49"/>
  <sheetViews>
    <sheetView workbookViewId="0">
      <selection activeCell="F1" sqref="F1:F1048576"/>
    </sheetView>
  </sheetViews>
  <sheetFormatPr defaultRowHeight="14.5" x14ac:dyDescent="0.35"/>
  <cols>
    <col min="1" max="1" width="49" style="18" customWidth="1"/>
    <col min="6" max="6" width="80.81640625" style="46" customWidth="1"/>
  </cols>
  <sheetData>
    <row r="1" spans="1:10" ht="18.5" x14ac:dyDescent="0.45">
      <c r="A1" s="12" t="s">
        <v>116</v>
      </c>
      <c r="C1" s="2"/>
      <c r="D1" s="2"/>
      <c r="E1" s="2"/>
      <c r="F1" s="49"/>
      <c r="G1" s="2"/>
    </row>
    <row r="2" spans="1:10" ht="18.5" x14ac:dyDescent="0.45">
      <c r="A2" s="1"/>
    </row>
    <row r="3" spans="1:10" x14ac:dyDescent="0.35">
      <c r="A3" s="18" t="s">
        <v>0</v>
      </c>
      <c r="B3" s="4">
        <v>2020</v>
      </c>
      <c r="C3" s="4">
        <v>2030</v>
      </c>
      <c r="D3" s="4">
        <v>2040</v>
      </c>
      <c r="E3" s="4">
        <v>2050</v>
      </c>
      <c r="F3" s="50"/>
    </row>
    <row r="4" spans="1:10" x14ac:dyDescent="0.35">
      <c r="A4" s="4" t="s">
        <v>18</v>
      </c>
      <c r="B4" s="3"/>
      <c r="C4" s="3"/>
      <c r="D4" s="3"/>
      <c r="E4" s="3"/>
      <c r="F4" s="50"/>
      <c r="G4" s="3"/>
      <c r="H4" s="3"/>
      <c r="I4" s="3"/>
      <c r="J4" s="3"/>
    </row>
    <row r="5" spans="1:10" ht="52.5" x14ac:dyDescent="0.35">
      <c r="A5" s="4" t="s">
        <v>102</v>
      </c>
      <c r="B5" s="9" t="s">
        <v>21</v>
      </c>
      <c r="C5" s="8">
        <v>0</v>
      </c>
      <c r="D5" s="5">
        <v>0</v>
      </c>
      <c r="E5" s="5">
        <v>2.0616099161639614</v>
      </c>
      <c r="F5" s="50" t="s">
        <v>125</v>
      </c>
      <c r="G5" s="3"/>
      <c r="H5" s="3"/>
      <c r="I5" s="3"/>
      <c r="J5" s="3"/>
    </row>
    <row r="6" spans="1:10" ht="65.5" x14ac:dyDescent="0.35">
      <c r="A6" s="4" t="s">
        <v>105</v>
      </c>
      <c r="B6" s="9" t="s">
        <v>21</v>
      </c>
      <c r="C6" s="8">
        <v>1.9465579008377558</v>
      </c>
      <c r="D6" s="5">
        <v>2.7356407314990792</v>
      </c>
      <c r="E6" s="5">
        <v>5.2477425812834646</v>
      </c>
      <c r="F6" s="50" t="s">
        <v>127</v>
      </c>
      <c r="G6" s="3"/>
      <c r="H6" s="3"/>
      <c r="I6" s="3"/>
      <c r="J6" s="3"/>
    </row>
    <row r="7" spans="1:10" x14ac:dyDescent="0.35">
      <c r="A7" s="4"/>
      <c r="B7" s="9"/>
      <c r="C7" s="3"/>
      <c r="D7" s="3"/>
      <c r="E7" s="3"/>
      <c r="F7" s="50"/>
      <c r="G7" s="3"/>
      <c r="H7" s="3"/>
      <c r="I7" s="3"/>
      <c r="J7" s="3"/>
    </row>
    <row r="8" spans="1:10" x14ac:dyDescent="0.35">
      <c r="A8" s="4" t="s">
        <v>13</v>
      </c>
      <c r="B8" s="9" t="s">
        <v>21</v>
      </c>
      <c r="C8" s="5">
        <v>41.940732771646068</v>
      </c>
      <c r="D8" s="5">
        <v>37.20861701283394</v>
      </c>
      <c r="E8" s="5">
        <v>3.2809999380695718</v>
      </c>
      <c r="F8" s="50"/>
      <c r="G8" s="3"/>
      <c r="H8" s="3"/>
      <c r="I8" s="3"/>
      <c r="J8" s="3"/>
    </row>
    <row r="9" spans="1:10" x14ac:dyDescent="0.35">
      <c r="A9" s="4"/>
      <c r="F9" s="50"/>
      <c r="G9" s="3"/>
      <c r="H9" s="3"/>
      <c r="I9" s="3"/>
      <c r="J9" s="3"/>
    </row>
    <row r="10" spans="1:10" x14ac:dyDescent="0.35">
      <c r="A10" s="4" t="s">
        <v>103</v>
      </c>
      <c r="C10" s="53">
        <v>0</v>
      </c>
      <c r="D10" s="53">
        <v>0</v>
      </c>
      <c r="E10" s="53">
        <v>0.90300000000000002</v>
      </c>
      <c r="F10" s="50" t="s">
        <v>128</v>
      </c>
      <c r="G10" s="3"/>
      <c r="H10" s="3"/>
      <c r="I10" s="3"/>
      <c r="J10" s="3"/>
    </row>
    <row r="11" spans="1:10" ht="26.5" x14ac:dyDescent="0.35">
      <c r="A11" s="4" t="s">
        <v>129</v>
      </c>
      <c r="C11" s="53"/>
      <c r="D11" s="53">
        <v>0</v>
      </c>
      <c r="E11" s="53">
        <v>11.028525535612321</v>
      </c>
      <c r="F11" s="50" t="s">
        <v>130</v>
      </c>
      <c r="G11" s="3"/>
      <c r="H11" s="3"/>
      <c r="I11" s="3"/>
      <c r="J11" s="3"/>
    </row>
    <row r="12" spans="1:10" ht="26.5" x14ac:dyDescent="0.35">
      <c r="A12" s="4" t="s">
        <v>106</v>
      </c>
      <c r="C12" s="53"/>
      <c r="D12" s="53">
        <v>10.985559614031999</v>
      </c>
      <c r="E12" s="53">
        <v>9.5364331899944634</v>
      </c>
      <c r="F12" s="50" t="s">
        <v>126</v>
      </c>
      <c r="G12" s="3"/>
      <c r="H12" s="3"/>
      <c r="I12" s="3"/>
      <c r="J12" s="3"/>
    </row>
    <row r="13" spans="1:10" x14ac:dyDescent="0.35">
      <c r="A13" s="4"/>
      <c r="F13"/>
      <c r="G13" s="3"/>
      <c r="H13" s="3"/>
      <c r="I13" s="3"/>
      <c r="J13" s="3"/>
    </row>
    <row r="14" spans="1:10" x14ac:dyDescent="0.35">
      <c r="A14" s="4" t="s">
        <v>100</v>
      </c>
      <c r="B14" s="10">
        <v>17.7</v>
      </c>
      <c r="C14" s="5">
        <v>17.7</v>
      </c>
      <c r="D14" s="5">
        <v>16.323489758648158</v>
      </c>
      <c r="E14" s="5">
        <v>1.8086739137338614</v>
      </c>
      <c r="F14" s="50"/>
      <c r="G14" s="3"/>
      <c r="H14" s="3"/>
      <c r="I14" s="3"/>
      <c r="J14" s="3"/>
    </row>
    <row r="15" spans="1:10" x14ac:dyDescent="0.35">
      <c r="A15" s="4" t="s">
        <v>101</v>
      </c>
      <c r="B15" s="10">
        <v>17.702000000000002</v>
      </c>
      <c r="C15" s="5">
        <v>17.706400000000002</v>
      </c>
      <c r="D15" s="5">
        <v>16.3475</v>
      </c>
      <c r="E15" s="5">
        <v>15.565700000000001</v>
      </c>
      <c r="F15" s="50"/>
      <c r="G15" s="3"/>
      <c r="H15" s="3"/>
      <c r="I15" s="3"/>
      <c r="J15" s="3"/>
    </row>
    <row r="16" spans="1:10" x14ac:dyDescent="0.35">
      <c r="A16" s="4" t="s">
        <v>27</v>
      </c>
      <c r="B16" s="9"/>
      <c r="C16" s="48">
        <f>(B14-C14)/B14</f>
        <v>0</v>
      </c>
      <c r="D16" s="48">
        <f>(B14-D14)/B14</f>
        <v>7.776894018936957E-2</v>
      </c>
      <c r="E16" s="48">
        <f>(B14-E14)/B14</f>
        <v>0.89781503312238076</v>
      </c>
      <c r="F16" s="50"/>
      <c r="G16" s="3"/>
      <c r="H16" s="3"/>
      <c r="I16" s="3"/>
      <c r="J16" s="3"/>
    </row>
    <row r="17" spans="1:10" x14ac:dyDescent="0.35">
      <c r="A17" s="4" t="s">
        <v>104</v>
      </c>
      <c r="B17" s="9"/>
      <c r="C17" s="48">
        <f>(C15-C14)/C15</f>
        <v>3.6145122667526134E-4</v>
      </c>
      <c r="D17" s="48">
        <f>(D15-D14)/D15</f>
        <v>1.4687408687470349E-3</v>
      </c>
      <c r="E17" s="48">
        <f>(E15-E14)/E15</f>
        <v>0.88380388201405269</v>
      </c>
      <c r="F17" s="50"/>
      <c r="G17" s="3"/>
      <c r="H17" s="3"/>
      <c r="I17" s="3"/>
      <c r="J17" s="3"/>
    </row>
    <row r="18" spans="1:10" x14ac:dyDescent="0.35">
      <c r="A18" s="4"/>
      <c r="B18" s="9"/>
      <c r="C18" s="3"/>
      <c r="D18" s="3"/>
      <c r="E18" s="3"/>
      <c r="F18" s="50"/>
      <c r="G18" s="3"/>
      <c r="H18" s="3"/>
      <c r="I18" s="3"/>
      <c r="J18" s="3"/>
    </row>
    <row r="19" spans="1:10" x14ac:dyDescent="0.35">
      <c r="A19" s="4" t="s">
        <v>20</v>
      </c>
      <c r="B19" s="9" t="s">
        <v>21</v>
      </c>
      <c r="C19" s="10" t="s">
        <v>21</v>
      </c>
      <c r="D19" s="9" t="s">
        <v>21</v>
      </c>
      <c r="E19" s="8">
        <v>4.0272083546002921</v>
      </c>
      <c r="F19" s="50"/>
      <c r="G19" s="3"/>
      <c r="H19" s="3"/>
      <c r="I19" s="3"/>
      <c r="J19" s="3"/>
    </row>
    <row r="20" spans="1:10" x14ac:dyDescent="0.35">
      <c r="A20" s="4"/>
      <c r="B20" s="9"/>
      <c r="C20" s="9"/>
      <c r="D20" s="9"/>
      <c r="E20" s="3"/>
      <c r="F20" s="50"/>
      <c r="G20" s="3"/>
      <c r="H20" s="3"/>
      <c r="I20" s="3"/>
      <c r="J20" s="3"/>
    </row>
    <row r="21" spans="1:10" x14ac:dyDescent="0.35">
      <c r="A21" s="4" t="s">
        <v>28</v>
      </c>
      <c r="B21" s="9"/>
      <c r="C21" s="9"/>
      <c r="D21" s="9"/>
      <c r="E21" s="3"/>
      <c r="F21" s="50"/>
      <c r="G21" s="3"/>
      <c r="H21" s="3"/>
      <c r="I21" s="3"/>
      <c r="J21" s="3"/>
    </row>
    <row r="22" spans="1:10" x14ac:dyDescent="0.35">
      <c r="A22" s="4" t="s">
        <v>8</v>
      </c>
      <c r="B22" s="9" t="s">
        <v>21</v>
      </c>
      <c r="C22" s="10" t="s">
        <v>21</v>
      </c>
      <c r="D22" s="10" t="s">
        <v>21</v>
      </c>
      <c r="E22" s="5">
        <v>32.974572003094806</v>
      </c>
      <c r="F22" s="50"/>
      <c r="G22" s="3"/>
      <c r="H22" s="3"/>
      <c r="I22" s="3"/>
      <c r="J22" s="3"/>
    </row>
    <row r="23" spans="1:10" x14ac:dyDescent="0.35">
      <c r="A23" s="4" t="s">
        <v>19</v>
      </c>
      <c r="B23" s="9" t="s">
        <v>21</v>
      </c>
      <c r="C23" s="10" t="s">
        <v>21</v>
      </c>
      <c r="D23" s="10" t="s">
        <v>21</v>
      </c>
      <c r="E23" s="5">
        <v>54.252548806222642</v>
      </c>
      <c r="F23" s="50"/>
      <c r="G23" s="3"/>
      <c r="H23" s="3"/>
      <c r="I23" s="3"/>
      <c r="J23" s="3"/>
    </row>
    <row r="24" spans="1:10" x14ac:dyDescent="0.35">
      <c r="A24" s="4" t="s">
        <v>15</v>
      </c>
      <c r="B24" s="9" t="s">
        <v>21</v>
      </c>
      <c r="C24" s="10" t="s">
        <v>21</v>
      </c>
      <c r="D24" s="10" t="s">
        <v>21</v>
      </c>
      <c r="E24" s="5">
        <v>4.4776472297173457</v>
      </c>
      <c r="F24" s="50"/>
      <c r="G24" s="3"/>
      <c r="H24" s="3"/>
      <c r="I24" s="3"/>
      <c r="J24" s="3"/>
    </row>
    <row r="25" spans="1:10" x14ac:dyDescent="0.35">
      <c r="A25" s="4" t="s">
        <v>17</v>
      </c>
      <c r="B25" s="9" t="s">
        <v>21</v>
      </c>
      <c r="C25" s="10" t="s">
        <v>21</v>
      </c>
      <c r="D25" s="10" t="s">
        <v>21</v>
      </c>
      <c r="E25" s="5">
        <v>8.361238038889125</v>
      </c>
      <c r="F25" s="50"/>
      <c r="G25" s="3"/>
      <c r="H25" s="3"/>
      <c r="I25" s="3"/>
      <c r="J25" s="3"/>
    </row>
    <row r="26" spans="1:10" x14ac:dyDescent="0.35">
      <c r="A26" s="4" t="s">
        <v>109</v>
      </c>
      <c r="B26" s="3"/>
      <c r="C26" s="3"/>
      <c r="D26" s="3"/>
      <c r="E26" s="3"/>
      <c r="G26" s="3"/>
      <c r="H26" s="3"/>
      <c r="I26" s="3"/>
      <c r="J26" s="3"/>
    </row>
    <row r="27" spans="1:10" x14ac:dyDescent="0.35">
      <c r="A27" s="4"/>
      <c r="B27" s="3"/>
      <c r="C27" s="3"/>
      <c r="D27" s="3"/>
      <c r="E27" s="3"/>
      <c r="G27" s="3"/>
      <c r="H27" s="3"/>
      <c r="I27" s="3"/>
      <c r="J27" s="3"/>
    </row>
    <row r="28" spans="1:10" x14ac:dyDescent="0.35">
      <c r="A28" s="4"/>
      <c r="G28" s="3"/>
      <c r="H28" s="3"/>
      <c r="I28" s="3"/>
      <c r="J28" s="3"/>
    </row>
    <row r="29" spans="1:10" x14ac:dyDescent="0.35">
      <c r="A29" s="4"/>
      <c r="G29" s="3"/>
      <c r="H29" s="3"/>
      <c r="I29" s="3"/>
      <c r="J29" s="3"/>
    </row>
    <row r="30" spans="1:10" x14ac:dyDescent="0.35">
      <c r="A30" s="4"/>
      <c r="G30" s="3"/>
      <c r="H30" s="3"/>
      <c r="I30" s="3"/>
      <c r="J30" s="3"/>
    </row>
    <row r="31" spans="1:10" x14ac:dyDescent="0.35">
      <c r="A31" s="4"/>
      <c r="G31" s="3"/>
      <c r="H31" s="3"/>
      <c r="I31" s="3"/>
      <c r="J31" s="3"/>
    </row>
    <row r="32" spans="1:10" x14ac:dyDescent="0.35">
      <c r="A32" s="4"/>
      <c r="G32" s="3"/>
      <c r="H32" s="3"/>
      <c r="I32" s="3"/>
      <c r="J32" s="3"/>
    </row>
    <row r="33" spans="1:10" x14ac:dyDescent="0.35">
      <c r="G33" s="3"/>
      <c r="H33" s="3"/>
      <c r="I33" s="3"/>
      <c r="J33" s="3"/>
    </row>
    <row r="34" spans="1:10" x14ac:dyDescent="0.35">
      <c r="A34" s="4"/>
      <c r="G34" s="3"/>
      <c r="H34" s="3"/>
      <c r="I34" s="3"/>
      <c r="J34" s="3"/>
    </row>
    <row r="35" spans="1:10" x14ac:dyDescent="0.35">
      <c r="A35" s="4"/>
      <c r="G35" s="3"/>
      <c r="H35" s="3"/>
      <c r="I35" s="3"/>
      <c r="J35" s="3"/>
    </row>
    <row r="36" spans="1:10" x14ac:dyDescent="0.35">
      <c r="A36" s="4"/>
      <c r="G36" s="3"/>
      <c r="H36" s="3"/>
      <c r="I36" s="3"/>
      <c r="J36" s="3"/>
    </row>
    <row r="37" spans="1:10" x14ac:dyDescent="0.35">
      <c r="A37" s="4"/>
      <c r="G37" s="3"/>
      <c r="H37" s="3"/>
      <c r="I37" s="3"/>
      <c r="J37" s="3"/>
    </row>
    <row r="38" spans="1:10" x14ac:dyDescent="0.35">
      <c r="A38" s="4"/>
      <c r="G38" s="3"/>
      <c r="H38" s="3"/>
      <c r="I38" s="3"/>
      <c r="J38" s="3"/>
    </row>
    <row r="39" spans="1:10" x14ac:dyDescent="0.35">
      <c r="A39" s="4"/>
      <c r="G39" s="3"/>
      <c r="H39" s="3"/>
      <c r="I39" s="3"/>
      <c r="J39" s="3"/>
    </row>
    <row r="40" spans="1:10" x14ac:dyDescent="0.35">
      <c r="A40" s="4"/>
      <c r="G40" s="3"/>
      <c r="H40" s="3"/>
      <c r="I40" s="3"/>
      <c r="J40" s="3"/>
    </row>
    <row r="41" spans="1:10" x14ac:dyDescent="0.35">
      <c r="A41" s="4"/>
      <c r="G41" s="3"/>
      <c r="H41" s="3"/>
      <c r="I41" s="3"/>
      <c r="J41" s="3"/>
    </row>
    <row r="42" spans="1:10" x14ac:dyDescent="0.35">
      <c r="A42" s="4"/>
      <c r="G42" s="3"/>
      <c r="H42" s="3"/>
      <c r="I42" s="3"/>
      <c r="J42" s="3"/>
    </row>
    <row r="43" spans="1:10" x14ac:dyDescent="0.35">
      <c r="A43" s="4"/>
      <c r="G43" s="3"/>
      <c r="H43" s="3"/>
      <c r="I43" s="3"/>
      <c r="J43" s="3"/>
    </row>
    <row r="44" spans="1:10" x14ac:dyDescent="0.35">
      <c r="A44" s="4"/>
      <c r="G44" s="3"/>
      <c r="H44" s="3"/>
      <c r="I44" s="3"/>
      <c r="J44" s="3"/>
    </row>
    <row r="45" spans="1:10" x14ac:dyDescent="0.35">
      <c r="A45" s="4"/>
      <c r="G45" s="3"/>
      <c r="H45" s="3"/>
      <c r="I45" s="3"/>
      <c r="J45" s="3"/>
    </row>
    <row r="46" spans="1:10" x14ac:dyDescent="0.35">
      <c r="A46" s="4"/>
      <c r="G46" s="3"/>
      <c r="H46" s="3"/>
      <c r="I46" s="3"/>
      <c r="J46" s="3"/>
    </row>
    <row r="47" spans="1:10" x14ac:dyDescent="0.35">
      <c r="A47" s="4"/>
      <c r="G47" s="3"/>
      <c r="H47" s="3"/>
      <c r="I47" s="3"/>
      <c r="J47" s="3"/>
    </row>
    <row r="48" spans="1:10" x14ac:dyDescent="0.35">
      <c r="A48" s="4"/>
      <c r="G48" s="3"/>
      <c r="H48" s="3"/>
      <c r="I48" s="3"/>
      <c r="J48" s="3"/>
    </row>
    <row r="49" spans="1:10" x14ac:dyDescent="0.35">
      <c r="A49" s="3"/>
      <c r="G49" s="3"/>
      <c r="H49" s="3"/>
      <c r="I49" s="3"/>
      <c r="J49" s="3"/>
    </row>
  </sheetData>
  <pageMargins left="0.7" right="0.7" top="0.75" bottom="0.75" header="0.3" footer="0.3"/>
  <pageSetup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4DA4D-BF6D-470D-9006-DFBA026DBA2D}">
  <sheetPr>
    <pageSetUpPr fitToPage="1"/>
  </sheetPr>
  <dimension ref="A1:I49"/>
  <sheetViews>
    <sheetView workbookViewId="0">
      <selection activeCell="F1" sqref="F1:F1048576"/>
    </sheetView>
  </sheetViews>
  <sheetFormatPr defaultRowHeight="14.5" x14ac:dyDescent="0.35"/>
  <cols>
    <col min="1" max="1" width="49" style="18" customWidth="1"/>
    <col min="6" max="6" width="80.81640625" style="46" customWidth="1"/>
  </cols>
  <sheetData>
    <row r="1" spans="1:9" ht="18.5" x14ac:dyDescent="0.45">
      <c r="A1" s="12" t="s">
        <v>115</v>
      </c>
      <c r="C1" s="2"/>
      <c r="D1" s="2"/>
      <c r="E1" s="2"/>
      <c r="F1" s="49"/>
      <c r="G1" s="2"/>
    </row>
    <row r="2" spans="1:9" ht="18.5" x14ac:dyDescent="0.45">
      <c r="A2" s="1"/>
    </row>
    <row r="3" spans="1:9" x14ac:dyDescent="0.35">
      <c r="A3" s="18" t="s">
        <v>0</v>
      </c>
      <c r="B3" s="4">
        <v>2020</v>
      </c>
      <c r="C3" s="4">
        <v>2030</v>
      </c>
      <c r="D3" s="4">
        <v>2040</v>
      </c>
      <c r="E3" s="4">
        <v>2050</v>
      </c>
      <c r="F3" s="50"/>
    </row>
    <row r="4" spans="1:9" x14ac:dyDescent="0.35">
      <c r="A4" s="4" t="s">
        <v>18</v>
      </c>
      <c r="B4" s="9"/>
      <c r="C4" s="3"/>
      <c r="D4" s="3"/>
      <c r="E4" s="3"/>
      <c r="F4" s="50"/>
      <c r="G4" s="3"/>
      <c r="H4" s="3"/>
      <c r="I4" s="3"/>
    </row>
    <row r="5" spans="1:9" ht="52.5" x14ac:dyDescent="0.35">
      <c r="A5" s="4" t="s">
        <v>102</v>
      </c>
      <c r="B5" s="9" t="s">
        <v>21</v>
      </c>
      <c r="C5" s="8">
        <v>0</v>
      </c>
      <c r="D5" s="5">
        <v>1.9534380156377706</v>
      </c>
      <c r="E5" s="5">
        <v>2.0801357355014005</v>
      </c>
      <c r="F5" s="50" t="s">
        <v>125</v>
      </c>
      <c r="G5" s="3"/>
      <c r="H5" s="3"/>
      <c r="I5" s="3"/>
    </row>
    <row r="6" spans="1:9" ht="65.5" x14ac:dyDescent="0.35">
      <c r="A6" s="4" t="s">
        <v>105</v>
      </c>
      <c r="B6" s="9" t="s">
        <v>21</v>
      </c>
      <c r="C6" s="8">
        <v>2.9198368512566342</v>
      </c>
      <c r="D6" s="5">
        <v>5.3439114218983033</v>
      </c>
      <c r="E6" s="5">
        <v>5.5403567587028384</v>
      </c>
      <c r="F6" s="50" t="s">
        <v>127</v>
      </c>
      <c r="G6" s="3"/>
      <c r="H6" s="3"/>
      <c r="I6" s="3"/>
    </row>
    <row r="7" spans="1:9" x14ac:dyDescent="0.35">
      <c r="A7" s="4"/>
      <c r="B7" s="9"/>
      <c r="C7" s="3"/>
      <c r="D7" s="3"/>
      <c r="E7" s="3"/>
      <c r="F7" s="50"/>
      <c r="G7" s="3"/>
      <c r="H7" s="3"/>
      <c r="I7" s="3"/>
    </row>
    <row r="8" spans="1:9" x14ac:dyDescent="0.35">
      <c r="A8" s="4" t="s">
        <v>13</v>
      </c>
      <c r="B8" s="9" t="s">
        <v>21</v>
      </c>
      <c r="C8" s="5">
        <v>41.940732771646068</v>
      </c>
      <c r="D8" s="5">
        <v>3.4494088383523316</v>
      </c>
      <c r="E8" s="5">
        <v>3.8316296878750444</v>
      </c>
      <c r="F8" s="50"/>
      <c r="G8" s="3"/>
      <c r="H8" s="3"/>
      <c r="I8" s="3"/>
    </row>
    <row r="9" spans="1:9" x14ac:dyDescent="0.35">
      <c r="A9" s="4"/>
      <c r="F9" s="50"/>
      <c r="G9" s="3"/>
      <c r="H9" s="3"/>
      <c r="I9" s="3"/>
    </row>
    <row r="10" spans="1:9" x14ac:dyDescent="0.35">
      <c r="A10" s="4" t="s">
        <v>103</v>
      </c>
      <c r="C10">
        <v>0</v>
      </c>
      <c r="D10" s="53">
        <v>0.97499999999999998</v>
      </c>
      <c r="E10" s="53">
        <v>1.276</v>
      </c>
      <c r="F10" s="50" t="s">
        <v>128</v>
      </c>
      <c r="G10" s="3"/>
      <c r="H10" s="3"/>
      <c r="I10" s="3"/>
    </row>
    <row r="11" spans="1:9" ht="26.5" x14ac:dyDescent="0.35">
      <c r="A11" s="4" t="s">
        <v>129</v>
      </c>
      <c r="C11" s="53"/>
      <c r="D11" s="53">
        <v>12.11828368730125</v>
      </c>
      <c r="E11" s="53">
        <v>28.252560942522482</v>
      </c>
      <c r="F11" s="50" t="s">
        <v>130</v>
      </c>
      <c r="G11" s="3"/>
      <c r="H11" s="3"/>
      <c r="I11" s="3"/>
    </row>
    <row r="12" spans="1:9" ht="26.5" x14ac:dyDescent="0.35">
      <c r="A12" s="4" t="s">
        <v>106</v>
      </c>
      <c r="C12" s="53"/>
      <c r="D12" s="53">
        <v>9.4075584884605608</v>
      </c>
      <c r="E12" s="53">
        <v>2.7337781806557251</v>
      </c>
      <c r="F12" s="50" t="s">
        <v>126</v>
      </c>
      <c r="G12" s="3"/>
      <c r="H12" s="3"/>
      <c r="I12" s="3"/>
    </row>
    <row r="13" spans="1:9" x14ac:dyDescent="0.35">
      <c r="A13" s="4"/>
      <c r="F13"/>
      <c r="G13" s="3"/>
      <c r="H13" s="3"/>
      <c r="I13" s="3"/>
    </row>
    <row r="14" spans="1:9" x14ac:dyDescent="0.35">
      <c r="A14" s="4" t="s">
        <v>100</v>
      </c>
      <c r="B14" s="10">
        <v>17.7</v>
      </c>
      <c r="C14" s="5">
        <v>17.7</v>
      </c>
      <c r="D14" s="5">
        <v>1.7241702520098066</v>
      </c>
      <c r="E14" s="5">
        <v>1.7410888002977272</v>
      </c>
      <c r="F14" s="50"/>
      <c r="G14" s="3"/>
      <c r="H14" s="3"/>
      <c r="I14" s="3"/>
    </row>
    <row r="15" spans="1:9" x14ac:dyDescent="0.35">
      <c r="A15" s="4" t="s">
        <v>101</v>
      </c>
      <c r="B15" s="10">
        <v>17.702000000000002</v>
      </c>
      <c r="C15" s="5">
        <v>17.706400000000002</v>
      </c>
      <c r="D15" s="5">
        <v>16.3475</v>
      </c>
      <c r="E15" s="5">
        <v>15.565700000000001</v>
      </c>
      <c r="F15" s="50"/>
      <c r="G15" s="3"/>
      <c r="H15" s="3"/>
      <c r="I15" s="3"/>
    </row>
    <row r="16" spans="1:9" x14ac:dyDescent="0.35">
      <c r="A16" s="4" t="s">
        <v>27</v>
      </c>
      <c r="B16" s="9"/>
      <c r="C16" s="48">
        <f>(B14-C14)/B14</f>
        <v>0</v>
      </c>
      <c r="D16" s="48">
        <f>(B14-D14)/B14</f>
        <v>0.90258925129888101</v>
      </c>
      <c r="E16" s="48">
        <f>(B14-E14)/B14</f>
        <v>0.90163340111312273</v>
      </c>
      <c r="F16" s="50"/>
      <c r="G16" s="3"/>
      <c r="H16" s="3"/>
      <c r="I16" s="3"/>
    </row>
    <row r="17" spans="1:9" x14ac:dyDescent="0.35">
      <c r="A17" s="4" t="s">
        <v>104</v>
      </c>
      <c r="B17" s="9"/>
      <c r="C17" s="48">
        <f>(C15-C14)/C15</f>
        <v>3.6145122667526134E-4</v>
      </c>
      <c r="D17" s="48">
        <f>(D15-D14)/D15</f>
        <v>0.89453003505063122</v>
      </c>
      <c r="E17" s="48">
        <f>(E15-E14)/E15</f>
        <v>0.88814580775052032</v>
      </c>
      <c r="F17" s="50"/>
      <c r="G17" s="3"/>
      <c r="H17" s="3"/>
      <c r="I17" s="3"/>
    </row>
    <row r="18" spans="1:9" x14ac:dyDescent="0.35">
      <c r="A18" s="4"/>
      <c r="B18" s="9"/>
      <c r="C18" s="3"/>
      <c r="D18" s="3"/>
      <c r="E18" s="3"/>
      <c r="F18" s="50"/>
      <c r="G18" s="3"/>
      <c r="H18" s="3"/>
      <c r="I18" s="3"/>
    </row>
    <row r="19" spans="1:9" x14ac:dyDescent="0.35">
      <c r="A19" s="4" t="s">
        <v>20</v>
      </c>
      <c r="B19" s="9" t="s">
        <v>21</v>
      </c>
      <c r="C19" s="11" t="s">
        <v>21</v>
      </c>
      <c r="D19" s="8">
        <v>4.1882937532215676</v>
      </c>
      <c r="E19" s="8">
        <v>4.472148233795477</v>
      </c>
      <c r="F19" s="50"/>
      <c r="G19" s="3"/>
      <c r="H19" s="3"/>
      <c r="I19" s="3"/>
    </row>
    <row r="20" spans="1:9" x14ac:dyDescent="0.35">
      <c r="A20" s="4"/>
      <c r="B20" s="9"/>
      <c r="C20" s="9"/>
      <c r="D20" s="3"/>
      <c r="E20" s="3"/>
      <c r="F20" s="50"/>
      <c r="G20" s="3"/>
      <c r="H20" s="3"/>
      <c r="I20" s="3"/>
    </row>
    <row r="21" spans="1:9" x14ac:dyDescent="0.35">
      <c r="A21" s="4" t="s">
        <v>28</v>
      </c>
      <c r="B21" s="9"/>
      <c r="C21" s="9"/>
      <c r="D21" s="3"/>
      <c r="E21" s="3"/>
      <c r="F21" s="50"/>
      <c r="G21" s="3"/>
      <c r="H21" s="3"/>
      <c r="I21" s="3"/>
    </row>
    <row r="22" spans="1:9" x14ac:dyDescent="0.35">
      <c r="A22" s="4" t="s">
        <v>8</v>
      </c>
      <c r="B22" s="9" t="s">
        <v>21</v>
      </c>
      <c r="C22" s="10" t="s">
        <v>21</v>
      </c>
      <c r="D22" s="5">
        <v>33.726255039286521</v>
      </c>
      <c r="E22" s="5">
        <v>33.410184388444868</v>
      </c>
      <c r="F22" s="50"/>
      <c r="G22" s="3"/>
      <c r="H22" s="3"/>
      <c r="I22" s="3"/>
    </row>
    <row r="23" spans="1:9" x14ac:dyDescent="0.35">
      <c r="A23" s="4" t="s">
        <v>19</v>
      </c>
      <c r="B23" s="9" t="s">
        <v>21</v>
      </c>
      <c r="C23" s="10" t="s">
        <v>21</v>
      </c>
      <c r="D23" s="5">
        <v>54.639281026773823</v>
      </c>
      <c r="E23" s="5">
        <v>51.588741093449421</v>
      </c>
      <c r="F23" s="50"/>
      <c r="G23" s="3"/>
      <c r="H23" s="3"/>
      <c r="I23" s="3"/>
    </row>
    <row r="24" spans="1:9" x14ac:dyDescent="0.35">
      <c r="A24" s="4" t="s">
        <v>15</v>
      </c>
      <c r="B24" s="9" t="s">
        <v>21</v>
      </c>
      <c r="C24" s="10" t="s">
        <v>21</v>
      </c>
      <c r="D24" s="5">
        <v>3.9160810667640087</v>
      </c>
      <c r="E24" s="5">
        <v>7.8979205686713234</v>
      </c>
      <c r="F24" s="50"/>
      <c r="G24" s="3"/>
      <c r="H24" s="3"/>
      <c r="I24" s="3"/>
    </row>
    <row r="25" spans="1:9" x14ac:dyDescent="0.35">
      <c r="A25" s="4" t="s">
        <v>17</v>
      </c>
      <c r="B25" s="9" t="s">
        <v>21</v>
      </c>
      <c r="C25" s="10" t="s">
        <v>21</v>
      </c>
      <c r="D25" s="5">
        <v>7.7183828671756336</v>
      </c>
      <c r="E25" s="5">
        <v>7.1596745308114986</v>
      </c>
      <c r="F25" s="50"/>
      <c r="G25" s="3"/>
      <c r="H25" s="3"/>
      <c r="I25" s="3"/>
    </row>
    <row r="26" spans="1:9" x14ac:dyDescent="0.35">
      <c r="A26" s="4" t="s">
        <v>109</v>
      </c>
      <c r="B26" s="3"/>
      <c r="C26" s="3"/>
      <c r="D26" s="3"/>
      <c r="E26" s="3"/>
      <c r="G26" s="3"/>
      <c r="H26" s="3"/>
      <c r="I26" s="3"/>
    </row>
    <row r="27" spans="1:9" x14ac:dyDescent="0.35">
      <c r="A27" s="4"/>
      <c r="B27" s="3"/>
      <c r="C27" s="3"/>
      <c r="D27" s="3"/>
      <c r="E27" s="3"/>
      <c r="G27" s="3"/>
      <c r="H27" s="3"/>
      <c r="I27" s="3"/>
    </row>
    <row r="28" spans="1:9" x14ac:dyDescent="0.35">
      <c r="A28" s="4"/>
      <c r="G28" s="3"/>
      <c r="H28" s="3"/>
      <c r="I28" s="3"/>
    </row>
    <row r="29" spans="1:9" x14ac:dyDescent="0.35">
      <c r="A29" s="4"/>
      <c r="G29" s="3"/>
      <c r="H29" s="3"/>
      <c r="I29" s="3"/>
    </row>
    <row r="30" spans="1:9" x14ac:dyDescent="0.35">
      <c r="A30" s="4"/>
      <c r="G30" s="3"/>
      <c r="H30" s="3"/>
      <c r="I30" s="3"/>
    </row>
    <row r="31" spans="1:9" x14ac:dyDescent="0.35">
      <c r="A31" s="4"/>
      <c r="G31" s="3"/>
      <c r="H31" s="3"/>
      <c r="I31" s="3"/>
    </row>
    <row r="32" spans="1:9" x14ac:dyDescent="0.35">
      <c r="A32" s="4"/>
      <c r="G32" s="3"/>
      <c r="H32" s="3"/>
      <c r="I32" s="3"/>
    </row>
    <row r="33" spans="1:9" x14ac:dyDescent="0.35">
      <c r="G33" s="3"/>
      <c r="H33" s="3"/>
      <c r="I33" s="3"/>
    </row>
    <row r="34" spans="1:9" x14ac:dyDescent="0.35">
      <c r="A34" s="4"/>
      <c r="G34" s="3"/>
      <c r="H34" s="3"/>
      <c r="I34" s="3"/>
    </row>
    <row r="35" spans="1:9" x14ac:dyDescent="0.35">
      <c r="A35" s="4"/>
      <c r="G35" s="3"/>
      <c r="H35" s="3"/>
      <c r="I35" s="3"/>
    </row>
    <row r="36" spans="1:9" x14ac:dyDescent="0.35">
      <c r="A36" s="4"/>
      <c r="G36" s="3"/>
      <c r="H36" s="3"/>
      <c r="I36" s="3"/>
    </row>
    <row r="37" spans="1:9" x14ac:dyDescent="0.35">
      <c r="A37" s="4"/>
      <c r="G37" s="3"/>
      <c r="H37" s="3"/>
      <c r="I37" s="3"/>
    </row>
    <row r="38" spans="1:9" x14ac:dyDescent="0.35">
      <c r="A38" s="4"/>
      <c r="G38" s="3"/>
      <c r="H38" s="3"/>
      <c r="I38" s="3"/>
    </row>
    <row r="39" spans="1:9" x14ac:dyDescent="0.35">
      <c r="A39" s="4"/>
      <c r="G39" s="3"/>
      <c r="H39" s="3"/>
      <c r="I39" s="3"/>
    </row>
    <row r="40" spans="1:9" x14ac:dyDescent="0.35">
      <c r="A40" s="4"/>
      <c r="G40" s="3"/>
      <c r="H40" s="3"/>
      <c r="I40" s="3"/>
    </row>
    <row r="41" spans="1:9" x14ac:dyDescent="0.35">
      <c r="A41" s="4"/>
      <c r="G41" s="3"/>
      <c r="H41" s="3"/>
      <c r="I41" s="3"/>
    </row>
    <row r="42" spans="1:9" x14ac:dyDescent="0.35">
      <c r="A42" s="4"/>
      <c r="G42" s="3"/>
      <c r="H42" s="3"/>
      <c r="I42" s="3"/>
    </row>
    <row r="43" spans="1:9" x14ac:dyDescent="0.35">
      <c r="A43" s="4"/>
      <c r="G43" s="3"/>
      <c r="H43" s="3"/>
      <c r="I43" s="3"/>
    </row>
    <row r="44" spans="1:9" x14ac:dyDescent="0.35">
      <c r="A44" s="4"/>
      <c r="G44" s="3"/>
      <c r="H44" s="3"/>
      <c r="I44" s="3"/>
    </row>
    <row r="45" spans="1:9" x14ac:dyDescent="0.35">
      <c r="A45" s="4"/>
      <c r="G45" s="3"/>
      <c r="H45" s="3"/>
      <c r="I45" s="3"/>
    </row>
    <row r="46" spans="1:9" x14ac:dyDescent="0.35">
      <c r="A46" s="4"/>
      <c r="G46" s="3"/>
      <c r="H46" s="3"/>
      <c r="I46" s="3"/>
    </row>
    <row r="47" spans="1:9" x14ac:dyDescent="0.35">
      <c r="A47" s="4"/>
      <c r="G47" s="3"/>
      <c r="H47" s="3"/>
      <c r="I47" s="3"/>
    </row>
    <row r="48" spans="1:9" x14ac:dyDescent="0.35">
      <c r="A48" s="4"/>
      <c r="G48" s="3"/>
      <c r="H48" s="3"/>
      <c r="I48" s="3"/>
    </row>
    <row r="49" spans="1:9" x14ac:dyDescent="0.35">
      <c r="A49" s="3"/>
      <c r="G49" s="3"/>
      <c r="H49" s="3"/>
      <c r="I49" s="3"/>
    </row>
  </sheetData>
  <pageMargins left="0.7" right="0.7" top="0.75" bottom="0.75" header="0.3" footer="0.3"/>
  <pageSetup scale="6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5FA2B-56CD-4B36-8C87-5C8A84B5FD0B}">
  <sheetPr codeName="Sheet2">
    <pageSetUpPr fitToPage="1"/>
  </sheetPr>
  <dimension ref="A1:K49"/>
  <sheetViews>
    <sheetView workbookViewId="0">
      <selection activeCell="I32" sqref="I32"/>
    </sheetView>
  </sheetViews>
  <sheetFormatPr defaultRowHeight="14.5" x14ac:dyDescent="0.35"/>
  <cols>
    <col min="1" max="1" width="49" style="18" customWidth="1"/>
    <col min="6" max="6" width="80.81640625" style="46" customWidth="1"/>
  </cols>
  <sheetData>
    <row r="1" spans="1:11" ht="18.5" x14ac:dyDescent="0.45">
      <c r="A1" s="12" t="s">
        <v>114</v>
      </c>
      <c r="C1" s="2"/>
      <c r="D1" s="2"/>
      <c r="E1" s="2"/>
      <c r="F1" s="49"/>
      <c r="G1" s="2"/>
    </row>
    <row r="2" spans="1:11" ht="18.5" x14ac:dyDescent="0.45">
      <c r="A2" s="1"/>
    </row>
    <row r="3" spans="1:11" x14ac:dyDescent="0.35">
      <c r="A3" s="18" t="s">
        <v>0</v>
      </c>
      <c r="B3" s="4">
        <v>2020</v>
      </c>
      <c r="C3" s="4">
        <v>2030</v>
      </c>
      <c r="D3" s="4">
        <v>2040</v>
      </c>
      <c r="E3" s="4">
        <v>2050</v>
      </c>
      <c r="F3" s="50"/>
    </row>
    <row r="4" spans="1:11" x14ac:dyDescent="0.35">
      <c r="A4" s="4" t="s">
        <v>18</v>
      </c>
      <c r="B4" s="3"/>
      <c r="C4" s="3"/>
      <c r="D4" s="3"/>
      <c r="E4" s="3"/>
      <c r="F4" s="50"/>
      <c r="G4" s="3"/>
      <c r="H4" s="3"/>
      <c r="I4" s="3"/>
      <c r="J4" s="3"/>
      <c r="K4" s="3"/>
    </row>
    <row r="5" spans="1:11" ht="52.5" x14ac:dyDescent="0.35">
      <c r="A5" s="4" t="s">
        <v>102</v>
      </c>
      <c r="B5" s="9" t="s">
        <v>21</v>
      </c>
      <c r="C5" s="8">
        <v>1.3002208873973338</v>
      </c>
      <c r="D5" s="5">
        <v>0.32858993753601967</v>
      </c>
      <c r="E5" s="5">
        <v>2.3377210326483349</v>
      </c>
      <c r="F5" s="50" t="s">
        <v>125</v>
      </c>
      <c r="G5" s="3"/>
      <c r="H5" s="3"/>
      <c r="I5" s="3"/>
      <c r="J5" s="3"/>
      <c r="K5" s="3"/>
    </row>
    <row r="6" spans="1:11" ht="65.5" x14ac:dyDescent="0.35">
      <c r="A6" s="4" t="s">
        <v>105</v>
      </c>
      <c r="B6" s="9" t="s">
        <v>21</v>
      </c>
      <c r="C6" s="8">
        <v>2.3543726722144656</v>
      </c>
      <c r="D6" s="5">
        <v>2.3488205276610215</v>
      </c>
      <c r="E6" s="5">
        <v>2.4861763313176324</v>
      </c>
      <c r="F6" s="50" t="s">
        <v>127</v>
      </c>
      <c r="G6" s="3"/>
      <c r="H6" s="3"/>
      <c r="I6" s="3"/>
      <c r="J6" s="3"/>
      <c r="K6" s="3"/>
    </row>
    <row r="7" spans="1:11" x14ac:dyDescent="0.35">
      <c r="A7" s="4"/>
      <c r="B7" s="9"/>
      <c r="C7" s="3"/>
      <c r="D7" s="3"/>
      <c r="E7" s="3"/>
      <c r="F7" s="50"/>
      <c r="G7" s="3"/>
      <c r="H7" s="3"/>
      <c r="I7" s="3"/>
      <c r="J7" s="3"/>
      <c r="K7" s="3"/>
    </row>
    <row r="8" spans="1:11" x14ac:dyDescent="0.35">
      <c r="A8" s="4" t="s">
        <v>13</v>
      </c>
      <c r="B8" s="9" t="s">
        <v>21</v>
      </c>
      <c r="C8" s="5">
        <v>5.2440608148445964</v>
      </c>
      <c r="D8" s="5">
        <v>3.3660197132162937</v>
      </c>
      <c r="E8" s="5">
        <v>3.8316296878750444</v>
      </c>
      <c r="F8" s="50"/>
      <c r="G8" s="3"/>
      <c r="H8" s="3"/>
      <c r="I8" s="3"/>
      <c r="J8" s="3"/>
      <c r="K8" s="3"/>
    </row>
    <row r="9" spans="1:11" x14ac:dyDescent="0.35">
      <c r="A9" s="4"/>
      <c r="F9" s="50"/>
      <c r="G9" s="3"/>
      <c r="H9" s="3"/>
      <c r="I9" s="3"/>
      <c r="J9" s="3"/>
      <c r="K9" s="3"/>
    </row>
    <row r="10" spans="1:11" x14ac:dyDescent="0.35">
      <c r="A10" s="4" t="s">
        <v>103</v>
      </c>
      <c r="C10" s="53">
        <v>0.57899999999999996</v>
      </c>
      <c r="D10" s="53">
        <v>7.5999999999999998E-2</v>
      </c>
      <c r="E10" s="53">
        <v>1.4370000000000001</v>
      </c>
      <c r="F10" s="50" t="s">
        <v>128</v>
      </c>
      <c r="G10" s="3"/>
      <c r="H10" s="3"/>
      <c r="I10" s="3"/>
      <c r="J10" s="3"/>
      <c r="K10" s="3"/>
    </row>
    <row r="11" spans="1:11" ht="26.5" x14ac:dyDescent="0.35">
      <c r="A11" s="4" t="s">
        <v>129</v>
      </c>
      <c r="C11" s="53"/>
      <c r="D11" s="53">
        <v>9.232121184911918</v>
      </c>
      <c r="E11" s="53">
        <v>12.342167681659548</v>
      </c>
      <c r="F11" s="50" t="s">
        <v>130</v>
      </c>
      <c r="G11" s="3"/>
      <c r="H11" s="3"/>
      <c r="I11" s="3"/>
      <c r="J11" s="3"/>
      <c r="K11" s="3"/>
    </row>
    <row r="12" spans="1:11" ht="26.5" x14ac:dyDescent="0.35">
      <c r="A12" s="4" t="s">
        <v>106</v>
      </c>
      <c r="C12" s="53"/>
      <c r="D12" s="53">
        <v>1.4922573531793233</v>
      </c>
      <c r="E12" s="53">
        <v>2.0158211908067933</v>
      </c>
      <c r="F12" s="50" t="s">
        <v>126</v>
      </c>
      <c r="G12" s="3"/>
      <c r="H12" s="3"/>
      <c r="I12" s="3"/>
      <c r="J12" s="3"/>
      <c r="K12" s="3"/>
    </row>
    <row r="13" spans="1:11" x14ac:dyDescent="0.35">
      <c r="A13" s="4"/>
      <c r="F13"/>
      <c r="G13" s="3"/>
      <c r="H13" s="3"/>
      <c r="I13" s="3"/>
      <c r="J13" s="3"/>
      <c r="K13" s="3"/>
    </row>
    <row r="14" spans="1:11" x14ac:dyDescent="0.35">
      <c r="A14" s="4" t="s">
        <v>100</v>
      </c>
      <c r="B14" s="10">
        <v>17.7</v>
      </c>
      <c r="C14" s="5">
        <v>2.8327869414167521</v>
      </c>
      <c r="D14" s="5">
        <v>1.7888971041681343</v>
      </c>
      <c r="E14" s="5">
        <v>2.0439024829400019</v>
      </c>
      <c r="F14" s="50"/>
      <c r="G14" s="3"/>
      <c r="H14" s="3"/>
      <c r="I14" s="3"/>
      <c r="J14" s="3"/>
      <c r="K14" s="3"/>
    </row>
    <row r="15" spans="1:11" x14ac:dyDescent="0.35">
      <c r="A15" s="4" t="s">
        <v>101</v>
      </c>
      <c r="B15" s="10">
        <v>17.702000000000002</v>
      </c>
      <c r="C15" s="5">
        <v>17.706400000000002</v>
      </c>
      <c r="D15" s="5">
        <v>16.3475</v>
      </c>
      <c r="E15" s="5">
        <v>15.565700000000001</v>
      </c>
      <c r="F15" s="50"/>
      <c r="G15" s="3"/>
      <c r="H15" s="3"/>
      <c r="I15" s="3"/>
      <c r="J15" s="3"/>
      <c r="K15" s="3"/>
    </row>
    <row r="16" spans="1:11" x14ac:dyDescent="0.35">
      <c r="A16" s="4" t="s">
        <v>27</v>
      </c>
      <c r="B16" s="9"/>
      <c r="C16" s="48">
        <f>(B14-C14)/B14</f>
        <v>0.83995554003295181</v>
      </c>
      <c r="D16" s="48">
        <f>(B14-D14)/B14</f>
        <v>0.89893236699615064</v>
      </c>
      <c r="E16" s="48">
        <f>(B14-E14)/B14</f>
        <v>0.88452528344971737</v>
      </c>
      <c r="F16" s="50"/>
      <c r="G16" s="3"/>
      <c r="H16" s="3"/>
      <c r="I16" s="3"/>
      <c r="J16" s="3"/>
      <c r="K16" s="3"/>
    </row>
    <row r="17" spans="1:11" x14ac:dyDescent="0.35">
      <c r="A17" s="4" t="s">
        <v>104</v>
      </c>
      <c r="B17" s="9"/>
      <c r="C17" s="48">
        <f>(C15-C14)/C15</f>
        <v>0.84001338829932948</v>
      </c>
      <c r="D17" s="48">
        <f>(D15-D14)/D15</f>
        <v>0.8905706007543579</v>
      </c>
      <c r="E17" s="48">
        <f>(E15-E14)/E15</f>
        <v>0.8686919005929703</v>
      </c>
      <c r="F17" s="50"/>
      <c r="G17" s="3"/>
      <c r="H17" s="3"/>
      <c r="I17" s="3"/>
      <c r="J17" s="3"/>
      <c r="K17" s="3"/>
    </row>
    <row r="18" spans="1:11" x14ac:dyDescent="0.35">
      <c r="A18" s="4"/>
      <c r="B18" s="9"/>
      <c r="C18" s="3"/>
      <c r="D18" s="3"/>
      <c r="E18" s="3"/>
      <c r="F18" s="50"/>
      <c r="G18" s="3"/>
      <c r="H18" s="3"/>
      <c r="I18" s="3"/>
      <c r="J18" s="3"/>
      <c r="K18" s="3"/>
    </row>
    <row r="19" spans="1:11" x14ac:dyDescent="0.35">
      <c r="A19" s="4" t="s">
        <v>20</v>
      </c>
      <c r="B19" s="9" t="s">
        <v>21</v>
      </c>
      <c r="C19" s="8">
        <v>4.3695773556140107</v>
      </c>
      <c r="D19" s="8">
        <v>4.0997007858819279</v>
      </c>
      <c r="E19" s="8">
        <v>4.472148233795477</v>
      </c>
      <c r="F19" s="50"/>
      <c r="G19" s="3"/>
      <c r="H19" s="3"/>
      <c r="I19" s="3"/>
      <c r="J19" s="3"/>
      <c r="K19" s="3"/>
    </row>
    <row r="20" spans="1:11" x14ac:dyDescent="0.35">
      <c r="A20" s="4"/>
      <c r="B20" s="9"/>
      <c r="C20" s="3"/>
      <c r="D20" s="3"/>
      <c r="E20" s="3"/>
      <c r="F20" s="50"/>
      <c r="G20" s="3"/>
      <c r="H20" s="3"/>
      <c r="I20" s="3"/>
      <c r="J20" s="3"/>
      <c r="K20" s="3"/>
    </row>
    <row r="21" spans="1:11" x14ac:dyDescent="0.35">
      <c r="A21" s="4" t="s">
        <v>28</v>
      </c>
      <c r="B21" s="9"/>
      <c r="C21" s="3"/>
      <c r="D21" s="3"/>
      <c r="E21" s="3"/>
      <c r="F21" s="50"/>
      <c r="G21" s="3"/>
      <c r="H21" s="3"/>
      <c r="I21" s="3"/>
      <c r="J21" s="3"/>
      <c r="K21" s="3"/>
    </row>
    <row r="22" spans="1:11" x14ac:dyDescent="0.35">
      <c r="A22" s="4" t="s">
        <v>8</v>
      </c>
      <c r="B22" s="9" t="s">
        <v>21</v>
      </c>
      <c r="C22" s="5">
        <v>50.278152062288285</v>
      </c>
      <c r="D22" s="5">
        <v>33.811989973454587</v>
      </c>
      <c r="E22" s="5">
        <v>33.410184388444868</v>
      </c>
      <c r="F22" s="50"/>
      <c r="G22" s="3"/>
      <c r="H22" s="3"/>
      <c r="I22" s="3"/>
      <c r="J22" s="3"/>
      <c r="K22" s="3"/>
    </row>
    <row r="23" spans="1:11" x14ac:dyDescent="0.35">
      <c r="A23" s="4" t="s">
        <v>19</v>
      </c>
      <c r="B23" s="9" t="s">
        <v>21</v>
      </c>
      <c r="C23" s="5">
        <v>38.162532806754321</v>
      </c>
      <c r="D23" s="5">
        <v>54.808513045934141</v>
      </c>
      <c r="E23" s="5">
        <v>51.588741093449421</v>
      </c>
      <c r="F23" s="50"/>
      <c r="G23" s="3"/>
      <c r="H23" s="3"/>
      <c r="I23" s="3"/>
      <c r="J23" s="3"/>
      <c r="K23" s="3"/>
    </row>
    <row r="24" spans="1:11" x14ac:dyDescent="0.35">
      <c r="A24" s="4" t="s">
        <v>15</v>
      </c>
      <c r="B24" s="9" t="s">
        <v>21</v>
      </c>
      <c r="C24" s="5">
        <v>1.4925500751714582</v>
      </c>
      <c r="D24" s="5">
        <v>3.4699003804228412</v>
      </c>
      <c r="E24" s="5">
        <v>7.8979205686713234</v>
      </c>
      <c r="F24" s="50"/>
      <c r="G24" s="3"/>
      <c r="H24" s="3"/>
      <c r="I24" s="3"/>
      <c r="J24" s="3"/>
      <c r="K24" s="3"/>
    </row>
    <row r="25" spans="1:11" x14ac:dyDescent="0.35">
      <c r="A25" s="4" t="s">
        <v>17</v>
      </c>
      <c r="B25" s="9" t="s">
        <v>21</v>
      </c>
      <c r="C25" s="5">
        <v>10.06676505578594</v>
      </c>
      <c r="D25" s="5">
        <v>7.9095966001884328</v>
      </c>
      <c r="E25" s="5">
        <v>7.1596745308114986</v>
      </c>
      <c r="F25" s="50"/>
      <c r="G25" s="3"/>
      <c r="H25" s="3"/>
      <c r="I25" s="3"/>
      <c r="J25" s="3"/>
      <c r="K25" s="3"/>
    </row>
    <row r="26" spans="1:11" x14ac:dyDescent="0.35">
      <c r="A26" s="4" t="s">
        <v>109</v>
      </c>
      <c r="B26" s="3"/>
      <c r="C26" s="3"/>
      <c r="D26" s="3"/>
      <c r="E26" s="3"/>
      <c r="G26" s="3"/>
      <c r="H26" s="3"/>
      <c r="I26" s="3"/>
      <c r="J26" s="3"/>
      <c r="K26" s="3"/>
    </row>
    <row r="27" spans="1:11" x14ac:dyDescent="0.35">
      <c r="A27" s="4"/>
      <c r="B27" s="3"/>
      <c r="C27" s="3"/>
      <c r="D27" s="3"/>
      <c r="E27" s="3"/>
      <c r="G27" s="3"/>
      <c r="H27" s="3"/>
      <c r="I27" s="3"/>
      <c r="J27" s="3"/>
      <c r="K27" s="3"/>
    </row>
    <row r="28" spans="1:11" x14ac:dyDescent="0.35">
      <c r="A28" s="4"/>
      <c r="G28" s="3"/>
      <c r="H28" s="3"/>
      <c r="I28" s="3"/>
      <c r="J28" s="3"/>
      <c r="K28" s="3"/>
    </row>
    <row r="29" spans="1:11" x14ac:dyDescent="0.35">
      <c r="A29" s="4"/>
      <c r="G29" s="3"/>
      <c r="H29" s="3"/>
      <c r="I29" s="3"/>
      <c r="J29" s="3"/>
      <c r="K29" s="3"/>
    </row>
    <row r="30" spans="1:11" x14ac:dyDescent="0.35">
      <c r="A30" s="4"/>
      <c r="G30" s="3"/>
      <c r="H30" s="3"/>
      <c r="I30" s="3"/>
      <c r="J30" s="3"/>
      <c r="K30" s="3"/>
    </row>
    <row r="31" spans="1:11" x14ac:dyDescent="0.35">
      <c r="A31" s="4"/>
      <c r="G31" s="3"/>
      <c r="H31" s="3"/>
      <c r="I31" s="3"/>
      <c r="J31" s="3"/>
      <c r="K31" s="3"/>
    </row>
    <row r="32" spans="1:11" x14ac:dyDescent="0.35">
      <c r="A32" s="4"/>
      <c r="G32" s="3"/>
      <c r="H32" s="3"/>
      <c r="I32" s="3"/>
      <c r="J32" s="3"/>
      <c r="K32" s="3"/>
    </row>
    <row r="33" spans="1:11" x14ac:dyDescent="0.35">
      <c r="G33" s="3"/>
      <c r="H33" s="3"/>
      <c r="I33" s="3"/>
      <c r="J33" s="3"/>
      <c r="K33" s="3"/>
    </row>
    <row r="34" spans="1:11" x14ac:dyDescent="0.35">
      <c r="A34" s="4"/>
      <c r="G34" s="3"/>
      <c r="H34" s="3"/>
      <c r="I34" s="3"/>
      <c r="J34" s="3"/>
      <c r="K34" s="3"/>
    </row>
    <row r="35" spans="1:11" x14ac:dyDescent="0.35">
      <c r="A35" s="4"/>
      <c r="G35" s="3"/>
      <c r="H35" s="3"/>
      <c r="I35" s="3"/>
      <c r="J35" s="3"/>
      <c r="K35" s="3"/>
    </row>
    <row r="36" spans="1:11" x14ac:dyDescent="0.35">
      <c r="A36" s="4"/>
      <c r="G36" s="3"/>
      <c r="H36" s="3"/>
      <c r="I36" s="3"/>
      <c r="J36" s="3"/>
      <c r="K36" s="3"/>
    </row>
    <row r="37" spans="1:11" x14ac:dyDescent="0.35">
      <c r="A37" s="4"/>
      <c r="G37" s="3"/>
      <c r="H37" s="3"/>
      <c r="I37" s="3"/>
      <c r="J37" s="3"/>
      <c r="K37" s="3"/>
    </row>
    <row r="38" spans="1:11" x14ac:dyDescent="0.35">
      <c r="A38" s="4"/>
      <c r="G38" s="3"/>
      <c r="H38" s="3"/>
      <c r="I38" s="3"/>
      <c r="J38" s="3"/>
      <c r="K38" s="3"/>
    </row>
    <row r="39" spans="1:11" x14ac:dyDescent="0.35">
      <c r="A39" s="4"/>
      <c r="G39" s="3"/>
      <c r="H39" s="3"/>
      <c r="I39" s="3"/>
      <c r="J39" s="3"/>
      <c r="K39" s="3"/>
    </row>
    <row r="40" spans="1:11" x14ac:dyDescent="0.35">
      <c r="A40" s="4"/>
      <c r="G40" s="3"/>
      <c r="H40" s="3"/>
      <c r="I40" s="3"/>
      <c r="J40" s="3"/>
      <c r="K40" s="3"/>
    </row>
    <row r="41" spans="1:11" x14ac:dyDescent="0.35">
      <c r="A41" s="4"/>
      <c r="G41" s="3"/>
      <c r="H41" s="3"/>
      <c r="I41" s="3"/>
      <c r="J41" s="3"/>
      <c r="K41" s="3"/>
    </row>
    <row r="42" spans="1:11" x14ac:dyDescent="0.35">
      <c r="A42" s="4"/>
      <c r="G42" s="3"/>
      <c r="H42" s="3"/>
      <c r="I42" s="3"/>
      <c r="J42" s="3"/>
      <c r="K42" s="3"/>
    </row>
    <row r="43" spans="1:11" x14ac:dyDescent="0.35">
      <c r="A43" s="4"/>
      <c r="G43" s="3"/>
      <c r="H43" s="3"/>
      <c r="I43" s="3"/>
      <c r="J43" s="3"/>
      <c r="K43" s="3"/>
    </row>
    <row r="44" spans="1:11" x14ac:dyDescent="0.35">
      <c r="A44" s="4"/>
      <c r="G44" s="3"/>
      <c r="H44" s="3"/>
      <c r="I44" s="3"/>
      <c r="J44" s="3"/>
      <c r="K44" s="3"/>
    </row>
    <row r="45" spans="1:11" x14ac:dyDescent="0.35">
      <c r="A45" s="4"/>
      <c r="G45" s="3"/>
      <c r="H45" s="3"/>
      <c r="I45" s="3"/>
      <c r="J45" s="3"/>
      <c r="K45" s="3"/>
    </row>
    <row r="46" spans="1:11" x14ac:dyDescent="0.35">
      <c r="A46" s="4"/>
      <c r="G46" s="3"/>
      <c r="H46" s="3"/>
      <c r="I46" s="3"/>
      <c r="J46" s="3"/>
      <c r="K46" s="3"/>
    </row>
    <row r="47" spans="1:11" x14ac:dyDescent="0.35">
      <c r="A47" s="4"/>
      <c r="G47" s="3"/>
      <c r="H47" s="3"/>
      <c r="I47" s="3"/>
      <c r="J47" s="3"/>
      <c r="K47" s="3"/>
    </row>
    <row r="48" spans="1:11" x14ac:dyDescent="0.35">
      <c r="A48" s="4"/>
      <c r="G48" s="3"/>
      <c r="H48" s="3"/>
      <c r="I48" s="3"/>
      <c r="J48" s="3"/>
      <c r="K48" s="3"/>
    </row>
    <row r="49" spans="1:11" x14ac:dyDescent="0.35">
      <c r="A49" s="3"/>
      <c r="G49" s="3"/>
      <c r="H49" s="3"/>
      <c r="I49" s="3"/>
      <c r="J49" s="3"/>
      <c r="K49" s="3"/>
    </row>
  </sheetData>
  <pageMargins left="0.7" right="0.7" top="0.75" bottom="0.75" header="0.3" footer="0.3"/>
  <pageSetup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473F5-2BD2-4547-A808-E175EAC77DE5}">
  <dimension ref="A1:G12"/>
  <sheetViews>
    <sheetView zoomScale="90" zoomScaleNormal="90" workbookViewId="0">
      <selection activeCell="B2" sqref="B2"/>
    </sheetView>
  </sheetViews>
  <sheetFormatPr defaultRowHeight="14.5" x14ac:dyDescent="0.35"/>
  <cols>
    <col min="1" max="1" width="22.81640625" customWidth="1"/>
    <col min="2" max="2" width="15.26953125" customWidth="1"/>
    <col min="3" max="3" width="16" customWidth="1"/>
    <col min="4" max="4" width="13.26953125" customWidth="1"/>
    <col min="5" max="5" width="19" customWidth="1"/>
    <col min="6" max="6" width="13.54296875" customWidth="1"/>
    <col min="7" max="7" width="17.54296875" customWidth="1"/>
  </cols>
  <sheetData>
    <row r="1" spans="1:7" ht="58" x14ac:dyDescent="0.35">
      <c r="A1" s="18" t="s">
        <v>133</v>
      </c>
      <c r="B1" s="65" t="s">
        <v>148</v>
      </c>
      <c r="C1" s="65" t="s">
        <v>134</v>
      </c>
      <c r="D1" s="65" t="s">
        <v>135</v>
      </c>
      <c r="E1" s="65" t="s">
        <v>136</v>
      </c>
      <c r="F1" s="65" t="s">
        <v>137</v>
      </c>
      <c r="G1" s="65" t="s">
        <v>138</v>
      </c>
    </row>
    <row r="2" spans="1:7" x14ac:dyDescent="0.35">
      <c r="A2" t="s">
        <v>139</v>
      </c>
      <c r="B2" s="72">
        <v>24.130338074753013</v>
      </c>
      <c r="C2" s="72">
        <v>10.940000000000001</v>
      </c>
      <c r="D2" s="73">
        <v>321.14500000000004</v>
      </c>
      <c r="E2" s="73">
        <v>185.71999999999997</v>
      </c>
      <c r="F2" s="73">
        <f>B2/E2*1000</f>
        <v>129.92859183045994</v>
      </c>
      <c r="G2" s="73">
        <f>(B2+C2)/E2*1000</f>
        <v>188.83447164954239</v>
      </c>
    </row>
    <row r="3" spans="1:7" x14ac:dyDescent="0.35">
      <c r="A3" t="s">
        <v>140</v>
      </c>
      <c r="B3" s="72">
        <v>37.624411982643835</v>
      </c>
      <c r="C3" s="72">
        <v>10.56192288924867</v>
      </c>
      <c r="D3" s="73">
        <v>204.44</v>
      </c>
      <c r="E3" s="73">
        <v>302.42500000000001</v>
      </c>
      <c r="F3" s="73">
        <f t="shared" ref="F3:F6" si="0">B3/E3*1000</f>
        <v>124.40906665336475</v>
      </c>
      <c r="G3" s="73">
        <f t="shared" ref="G3:G6" si="1">(B3+C3)/E3*1000</f>
        <v>159.33317309049352</v>
      </c>
    </row>
    <row r="4" spans="1:7" x14ac:dyDescent="0.35">
      <c r="A4" t="s">
        <v>141</v>
      </c>
      <c r="B4" s="72">
        <v>26.237961010935546</v>
      </c>
      <c r="C4" s="72">
        <v>11.319398908793119</v>
      </c>
      <c r="D4" s="73">
        <v>325.28499999999997</v>
      </c>
      <c r="E4" s="73">
        <v>181.58000000000004</v>
      </c>
      <c r="F4" s="73">
        <f t="shared" si="0"/>
        <v>144.498078042381</v>
      </c>
      <c r="G4" s="73">
        <f t="shared" si="1"/>
        <v>206.83643528873588</v>
      </c>
    </row>
    <row r="5" spans="1:7" x14ac:dyDescent="0.35">
      <c r="A5" t="s">
        <v>142</v>
      </c>
      <c r="B5" s="72">
        <v>33.33975211663514</v>
      </c>
      <c r="C5" s="72">
        <v>10.749595710083362</v>
      </c>
      <c r="D5" s="73">
        <v>207.81</v>
      </c>
      <c r="E5" s="73">
        <v>299.05500000000001</v>
      </c>
      <c r="F5" s="73">
        <f t="shared" si="0"/>
        <v>111.48368064949638</v>
      </c>
      <c r="G5" s="73">
        <f t="shared" si="1"/>
        <v>147.42889377110731</v>
      </c>
    </row>
    <row r="6" spans="1:7" x14ac:dyDescent="0.35">
      <c r="A6" t="s">
        <v>69</v>
      </c>
      <c r="B6" s="72">
        <v>20.920251304345676</v>
      </c>
      <c r="C6" s="72">
        <v>9.1012852875293593</v>
      </c>
      <c r="D6" s="73">
        <v>269.37</v>
      </c>
      <c r="E6" s="73">
        <v>237.495</v>
      </c>
      <c r="F6" s="73">
        <f t="shared" si="0"/>
        <v>88.087123115626326</v>
      </c>
      <c r="G6" s="73">
        <f t="shared" si="1"/>
        <v>126.40913110539184</v>
      </c>
    </row>
    <row r="7" spans="1:7" x14ac:dyDescent="0.35">
      <c r="B7" s="73"/>
      <c r="C7" s="73"/>
      <c r="D7" s="73"/>
      <c r="E7" s="73"/>
      <c r="F7" s="73"/>
      <c r="G7" s="73"/>
    </row>
    <row r="8" spans="1:7" x14ac:dyDescent="0.35">
      <c r="A8" t="s">
        <v>143</v>
      </c>
      <c r="B8" s="72">
        <v>8.5123666243496228</v>
      </c>
      <c r="C8" s="72">
        <v>21.406345108024276</v>
      </c>
      <c r="D8" s="73">
        <v>446.19569999999999</v>
      </c>
      <c r="E8" s="73">
        <v>60.669300000000021</v>
      </c>
      <c r="F8" s="73">
        <f t="shared" ref="F8:F12" si="2">B8/E8*1000</f>
        <v>140.30764528929163</v>
      </c>
      <c r="G8" s="73">
        <f t="shared" ref="G8:G12" si="3">(B8+C8)/E8*1000</f>
        <v>493.14417229758527</v>
      </c>
    </row>
    <row r="9" spans="1:7" x14ac:dyDescent="0.35">
      <c r="A9" t="s">
        <v>144</v>
      </c>
      <c r="B9" s="72">
        <v>34.55357082321401</v>
      </c>
      <c r="C9" s="72">
        <v>14.70109127667444</v>
      </c>
      <c r="D9" s="73">
        <v>311.11350000000004</v>
      </c>
      <c r="E9" s="73">
        <v>195.75149999999996</v>
      </c>
      <c r="F9" s="73">
        <f t="shared" si="2"/>
        <v>176.51752769819907</v>
      </c>
      <c r="G9" s="73">
        <f t="shared" si="3"/>
        <v>251.61831250278266</v>
      </c>
    </row>
    <row r="10" spans="1:7" x14ac:dyDescent="0.35">
      <c r="A10" t="s">
        <v>145</v>
      </c>
      <c r="B10" s="72">
        <v>11.028525535612321</v>
      </c>
      <c r="C10" s="72">
        <v>20.521992804026461</v>
      </c>
      <c r="D10" s="73">
        <v>437.78834999999998</v>
      </c>
      <c r="E10" s="73">
        <v>69.076650000000029</v>
      </c>
      <c r="F10" s="73">
        <f t="shared" si="2"/>
        <v>159.65634603896277</v>
      </c>
      <c r="G10" s="73">
        <f t="shared" si="3"/>
        <v>456.74650319085782</v>
      </c>
    </row>
    <row r="11" spans="1:7" x14ac:dyDescent="0.35">
      <c r="A11" t="s">
        <v>146</v>
      </c>
      <c r="B11" s="72">
        <v>40.370844629823736</v>
      </c>
      <c r="C11" s="72">
        <v>12.141336669116285</v>
      </c>
      <c r="D11" s="73">
        <v>291.45715000000001</v>
      </c>
      <c r="E11" s="73">
        <v>215.40785</v>
      </c>
      <c r="F11" s="73">
        <f t="shared" si="2"/>
        <v>187.41584686827215</v>
      </c>
      <c r="G11" s="73">
        <f t="shared" si="3"/>
        <v>243.78025823543581</v>
      </c>
    </row>
    <row r="12" spans="1:7" x14ac:dyDescent="0.35">
      <c r="A12" t="s">
        <v>147</v>
      </c>
      <c r="B12" s="72">
        <v>21.574288866571464</v>
      </c>
      <c r="C12" s="72">
        <v>3.5080785439861168</v>
      </c>
      <c r="D12" s="73">
        <v>144.94637</v>
      </c>
      <c r="E12" s="73">
        <v>361.91863000000001</v>
      </c>
      <c r="F12" s="73">
        <f t="shared" si="2"/>
        <v>59.610882331676223</v>
      </c>
      <c r="G12" s="73">
        <f t="shared" si="3"/>
        <v>69.303885822505407</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F14CD-90B1-48FB-B0DA-4A1DCC93D452}">
  <dimension ref="A1:G42"/>
  <sheetViews>
    <sheetView tabSelected="1" topLeftCell="A19" zoomScale="120" zoomScaleNormal="120" zoomScalePageLayoutView="130" workbookViewId="0">
      <selection activeCell="A36" sqref="A36:G36"/>
    </sheetView>
  </sheetViews>
  <sheetFormatPr defaultRowHeight="14.5" x14ac:dyDescent="0.35"/>
  <cols>
    <col min="1" max="1" width="37.26953125" customWidth="1"/>
    <col min="2" max="2" width="10.54296875" customWidth="1"/>
    <col min="3" max="4" width="10.1796875" customWidth="1"/>
    <col min="5" max="5" width="9.453125" customWidth="1"/>
    <col min="6" max="6" width="10" customWidth="1"/>
    <col min="7" max="7" width="10.1796875" customWidth="1"/>
  </cols>
  <sheetData>
    <row r="1" spans="1:4" ht="18.5" x14ac:dyDescent="0.45">
      <c r="A1" s="68" t="s">
        <v>118</v>
      </c>
      <c r="B1" s="69"/>
      <c r="C1" s="69"/>
    </row>
    <row r="2" spans="1:4" ht="43.5" x14ac:dyDescent="0.35">
      <c r="A2" s="64" t="s">
        <v>131</v>
      </c>
      <c r="B2" s="63"/>
      <c r="D2" s="13"/>
    </row>
    <row r="3" spans="1:4" x14ac:dyDescent="0.35">
      <c r="A3" s="15" t="s">
        <v>65</v>
      </c>
      <c r="B3" s="16">
        <v>1831</v>
      </c>
      <c r="C3" s="17"/>
      <c r="D3" s="13"/>
    </row>
    <row r="4" spans="1:4" x14ac:dyDescent="0.35">
      <c r="A4" s="15" t="s">
        <v>66</v>
      </c>
      <c r="B4" s="16">
        <v>2330</v>
      </c>
      <c r="C4" s="17"/>
      <c r="D4" s="13"/>
    </row>
    <row r="5" spans="1:4" x14ac:dyDescent="0.35">
      <c r="A5" s="15" t="s">
        <v>67</v>
      </c>
      <c r="B5" s="16">
        <v>2041</v>
      </c>
      <c r="C5" s="17"/>
      <c r="D5" s="13"/>
    </row>
    <row r="6" spans="1:4" x14ac:dyDescent="0.35">
      <c r="A6" s="15" t="s">
        <v>68</v>
      </c>
      <c r="B6" s="16">
        <v>1799</v>
      </c>
      <c r="C6" s="17"/>
      <c r="D6" s="13"/>
    </row>
    <row r="7" spans="1:4" x14ac:dyDescent="0.35">
      <c r="A7" s="15" t="s">
        <v>69</v>
      </c>
      <c r="B7" s="16">
        <v>1198</v>
      </c>
      <c r="C7" s="17"/>
      <c r="D7" s="13"/>
    </row>
    <row r="8" spans="1:4" x14ac:dyDescent="0.35">
      <c r="C8" s="17"/>
    </row>
    <row r="9" spans="1:4" x14ac:dyDescent="0.35">
      <c r="A9" s="15" t="s">
        <v>70</v>
      </c>
      <c r="B9" s="16">
        <v>2045</v>
      </c>
      <c r="C9" s="17"/>
    </row>
    <row r="10" spans="1:4" x14ac:dyDescent="0.35">
      <c r="A10" s="15" t="s">
        <v>71</v>
      </c>
      <c r="B10" s="16">
        <v>2618</v>
      </c>
      <c r="C10" s="17"/>
    </row>
    <row r="11" spans="1:4" x14ac:dyDescent="0.35">
      <c r="A11" s="15" t="s">
        <v>72</v>
      </c>
      <c r="B11" s="16">
        <v>2648</v>
      </c>
      <c r="C11" s="17"/>
    </row>
    <row r="12" spans="1:4" x14ac:dyDescent="0.35">
      <c r="A12" s="15" t="s">
        <v>73</v>
      </c>
      <c r="B12" s="16">
        <v>3259</v>
      </c>
      <c r="C12" s="17"/>
    </row>
    <row r="13" spans="1:4" x14ac:dyDescent="0.35">
      <c r="A13" s="15" t="s">
        <v>74</v>
      </c>
      <c r="B13" s="16">
        <v>1556</v>
      </c>
    </row>
    <row r="14" spans="1:4" x14ac:dyDescent="0.35">
      <c r="B14" s="17"/>
    </row>
    <row r="15" spans="1:4" ht="29" x14ac:dyDescent="0.35">
      <c r="A15" s="65" t="s">
        <v>121</v>
      </c>
      <c r="B15" s="19">
        <v>16.059000000000001</v>
      </c>
    </row>
    <row r="16" spans="1:4" x14ac:dyDescent="0.35">
      <c r="A16" s="20"/>
      <c r="B16" s="19"/>
      <c r="C16" s="19"/>
      <c r="D16" s="19"/>
    </row>
    <row r="17" spans="1:4" ht="29" x14ac:dyDescent="0.35">
      <c r="A17" s="66" t="s">
        <v>122</v>
      </c>
      <c r="B17" s="21"/>
      <c r="C17" s="22" t="s">
        <v>30</v>
      </c>
      <c r="D17" s="21"/>
    </row>
    <row r="18" spans="1:4" x14ac:dyDescent="0.35">
      <c r="A18" s="20" t="s">
        <v>31</v>
      </c>
      <c r="B18" s="56">
        <v>1630</v>
      </c>
      <c r="C18" s="57">
        <v>0.65</v>
      </c>
      <c r="D18" s="56">
        <f>B18*C18</f>
        <v>1059.5</v>
      </c>
    </row>
    <row r="19" spans="1:4" x14ac:dyDescent="0.35">
      <c r="A19" s="20" t="s">
        <v>32</v>
      </c>
      <c r="B19" s="56">
        <v>872</v>
      </c>
      <c r="C19" s="57">
        <v>0.35</v>
      </c>
      <c r="D19" s="56">
        <f>B19*C19</f>
        <v>305.2</v>
      </c>
    </row>
    <row r="20" spans="1:4" x14ac:dyDescent="0.35">
      <c r="A20" s="20" t="s">
        <v>33</v>
      </c>
      <c r="B20" s="58"/>
      <c r="C20" s="58"/>
      <c r="D20" s="59">
        <f>SUM(D18:D19)</f>
        <v>1364.7</v>
      </c>
    </row>
    <row r="21" spans="1:4" x14ac:dyDescent="0.35">
      <c r="A21" s="18"/>
      <c r="B21" s="20"/>
      <c r="C21" s="20"/>
      <c r="D21" s="23"/>
    </row>
    <row r="22" spans="1:4" x14ac:dyDescent="0.35">
      <c r="B22" s="14"/>
      <c r="C22" s="14"/>
      <c r="D22" s="14"/>
    </row>
    <row r="23" spans="1:4" ht="48.5" x14ac:dyDescent="0.35">
      <c r="A23" s="70" t="s">
        <v>120</v>
      </c>
      <c r="B23" s="67" t="s">
        <v>132</v>
      </c>
      <c r="C23" s="67" t="s">
        <v>119</v>
      </c>
    </row>
    <row r="24" spans="1:4" x14ac:dyDescent="0.35">
      <c r="A24" s="55" t="s">
        <v>65</v>
      </c>
      <c r="B24" s="60">
        <f>(B3/$B$15)/1365</f>
        <v>8.3528983211404284E-2</v>
      </c>
      <c r="C24" s="61">
        <v>80</v>
      </c>
    </row>
    <row r="25" spans="1:4" x14ac:dyDescent="0.35">
      <c r="A25" s="55" t="s">
        <v>66</v>
      </c>
      <c r="B25" s="60">
        <f>(B4/$B$15)/1365</f>
        <v>0.10629302615104967</v>
      </c>
      <c r="C25" s="61">
        <v>80</v>
      </c>
    </row>
    <row r="26" spans="1:4" x14ac:dyDescent="0.35">
      <c r="A26" s="55" t="s">
        <v>67</v>
      </c>
      <c r="B26" s="60">
        <f>(B5/$B$15)/1365</f>
        <v>9.3109041362357259E-2</v>
      </c>
      <c r="C26" s="61">
        <v>80</v>
      </c>
    </row>
    <row r="27" spans="1:4" x14ac:dyDescent="0.35">
      <c r="A27" s="55" t="s">
        <v>68</v>
      </c>
      <c r="B27" s="60">
        <f>(B6/$B$15)/1365</f>
        <v>8.2069164826497149E-2</v>
      </c>
      <c r="C27" s="61">
        <v>80</v>
      </c>
    </row>
    <row r="28" spans="1:4" x14ac:dyDescent="0.35">
      <c r="A28" s="55" t="s">
        <v>69</v>
      </c>
      <c r="B28" s="60">
        <f>(B7/$B$15)/1365</f>
        <v>5.465195078496031E-2</v>
      </c>
      <c r="C28" s="61">
        <v>80</v>
      </c>
    </row>
    <row r="29" spans="1:4" x14ac:dyDescent="0.35">
      <c r="B29" s="62"/>
      <c r="C29" s="58"/>
    </row>
    <row r="30" spans="1:4" x14ac:dyDescent="0.35">
      <c r="A30" s="24" t="s">
        <v>70</v>
      </c>
      <c r="B30" s="60">
        <f>(B9/$B$15)/1365</f>
        <v>9.3291518660470654E-2</v>
      </c>
      <c r="C30" s="61">
        <v>80</v>
      </c>
    </row>
    <row r="31" spans="1:4" x14ac:dyDescent="0.35">
      <c r="A31" s="24" t="s">
        <v>71</v>
      </c>
      <c r="B31" s="60">
        <f>(B10/$B$15)/1365</f>
        <v>0.11943139161521377</v>
      </c>
      <c r="C31" s="61">
        <v>88</v>
      </c>
    </row>
    <row r="32" spans="1:4" x14ac:dyDescent="0.35">
      <c r="A32" s="24" t="s">
        <v>72</v>
      </c>
      <c r="B32" s="60">
        <f>(B11/$B$15)/1365</f>
        <v>0.12079997135106418</v>
      </c>
      <c r="C32" s="61">
        <v>90</v>
      </c>
    </row>
    <row r="33" spans="1:7" x14ac:dyDescent="0.35">
      <c r="A33" s="24" t="s">
        <v>73</v>
      </c>
      <c r="B33" s="60">
        <f>(B12/$B$15)/1365</f>
        <v>0.14867337863788452</v>
      </c>
      <c r="C33" s="61">
        <v>90</v>
      </c>
    </row>
    <row r="34" spans="1:7" x14ac:dyDescent="0.35">
      <c r="A34" s="24" t="s">
        <v>74</v>
      </c>
      <c r="B34" s="60">
        <f>(B13/$B$15)/1365</f>
        <v>7.0983668966108721E-2</v>
      </c>
      <c r="C34" s="61">
        <v>90</v>
      </c>
    </row>
    <row r="36" spans="1:7" x14ac:dyDescent="0.35">
      <c r="A36" s="79" t="s">
        <v>150</v>
      </c>
      <c r="B36" s="79"/>
      <c r="C36" s="79"/>
      <c r="D36" s="79"/>
      <c r="E36" s="79"/>
      <c r="F36" s="79"/>
      <c r="G36" s="79"/>
    </row>
    <row r="37" spans="1:7" x14ac:dyDescent="0.35">
      <c r="C37" s="9"/>
    </row>
    <row r="41" spans="1:7" x14ac:dyDescent="0.35">
      <c r="A41" s="18"/>
      <c r="B41" s="20"/>
      <c r="C41" s="20"/>
      <c r="D41" s="23"/>
    </row>
    <row r="42" spans="1:7" x14ac:dyDescent="0.35">
      <c r="A42" s="18"/>
      <c r="B42" s="20"/>
      <c r="C42" s="20"/>
      <c r="D42" s="23"/>
    </row>
  </sheetData>
  <mergeCells count="1">
    <mergeCell ref="A36:G36"/>
  </mergeCells>
  <pageMargins left="0.7" right="0.7" top="0.75" bottom="0.75" header="0.3" footer="0.3"/>
  <pageSetup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8DA9A-EF35-4F57-8604-C349DFCFAFCB}">
  <sheetPr>
    <pageSetUpPr fitToPage="1"/>
  </sheetPr>
  <dimension ref="A2:F28"/>
  <sheetViews>
    <sheetView workbookViewId="0">
      <selection activeCell="A3" sqref="A3"/>
    </sheetView>
  </sheetViews>
  <sheetFormatPr defaultRowHeight="14.5" x14ac:dyDescent="0.35"/>
  <cols>
    <col min="1" max="1" width="35.1796875" customWidth="1"/>
    <col min="2" max="2" width="12.453125" customWidth="1"/>
    <col min="3" max="6" width="11.81640625" customWidth="1"/>
  </cols>
  <sheetData>
    <row r="2" spans="1:6" ht="24" customHeight="1" x14ac:dyDescent="0.45">
      <c r="A2" s="12" t="s">
        <v>107</v>
      </c>
    </row>
    <row r="3" spans="1:6" ht="15" thickBot="1" x14ac:dyDescent="0.4"/>
    <row r="4" spans="1:6" x14ac:dyDescent="0.35">
      <c r="A4" s="25" t="s">
        <v>34</v>
      </c>
      <c r="B4" s="75" t="s">
        <v>35</v>
      </c>
      <c r="C4" s="75" t="s">
        <v>36</v>
      </c>
      <c r="D4" s="26" t="s">
        <v>37</v>
      </c>
      <c r="E4" s="26" t="s">
        <v>38</v>
      </c>
      <c r="F4" s="26" t="s">
        <v>39</v>
      </c>
    </row>
    <row r="5" spans="1:6" ht="15" thickBot="1" x14ac:dyDescent="0.4">
      <c r="A5" s="27" t="s">
        <v>40</v>
      </c>
      <c r="B5" s="76"/>
      <c r="C5" s="76"/>
      <c r="D5" s="28" t="s">
        <v>41</v>
      </c>
      <c r="E5" s="28" t="s">
        <v>41</v>
      </c>
      <c r="F5" s="28" t="s">
        <v>41</v>
      </c>
    </row>
    <row r="6" spans="1:6" ht="15" thickBot="1" x14ac:dyDescent="0.4">
      <c r="A6" s="29" t="s">
        <v>42</v>
      </c>
      <c r="B6" s="30"/>
      <c r="C6" s="30"/>
      <c r="D6" s="30"/>
      <c r="E6" s="30"/>
      <c r="F6" s="30"/>
    </row>
    <row r="7" spans="1:6" ht="15" thickBot="1" x14ac:dyDescent="0.4">
      <c r="A7" s="31" t="s">
        <v>43</v>
      </c>
      <c r="B7" s="30" t="s">
        <v>44</v>
      </c>
      <c r="C7" s="32">
        <v>2.34</v>
      </c>
      <c r="D7" s="32">
        <v>3.61</v>
      </c>
      <c r="E7" s="32">
        <v>3.8</v>
      </c>
      <c r="F7" s="32">
        <v>3.94</v>
      </c>
    </row>
    <row r="8" spans="1:6" ht="15" thickBot="1" x14ac:dyDescent="0.4">
      <c r="A8" s="33" t="s">
        <v>45</v>
      </c>
      <c r="B8" s="34" t="s">
        <v>46</v>
      </c>
      <c r="C8" s="32">
        <v>2.34</v>
      </c>
      <c r="D8" s="32">
        <v>5.36</v>
      </c>
      <c r="E8" s="32">
        <v>6.3</v>
      </c>
      <c r="F8" s="32">
        <v>6.83</v>
      </c>
    </row>
    <row r="9" spans="1:6" ht="15" thickBot="1" x14ac:dyDescent="0.4">
      <c r="A9" s="31" t="s">
        <v>47</v>
      </c>
      <c r="B9" s="30" t="s">
        <v>44</v>
      </c>
      <c r="C9" s="35">
        <v>5.91</v>
      </c>
      <c r="D9" s="35">
        <v>6.21</v>
      </c>
      <c r="E9" s="35">
        <v>6.12</v>
      </c>
      <c r="F9" s="35">
        <v>5.87</v>
      </c>
    </row>
    <row r="10" spans="1:6" ht="15" thickBot="1" x14ac:dyDescent="0.4">
      <c r="A10" s="33" t="s">
        <v>45</v>
      </c>
      <c r="B10" s="30" t="s">
        <v>48</v>
      </c>
      <c r="C10" s="35">
        <v>5.91</v>
      </c>
      <c r="D10" s="35">
        <v>6.82</v>
      </c>
      <c r="E10" s="35">
        <v>7.3</v>
      </c>
      <c r="F10" s="35">
        <v>7.11</v>
      </c>
    </row>
    <row r="11" spans="1:6" ht="15" thickBot="1" x14ac:dyDescent="0.4">
      <c r="A11" s="31" t="s">
        <v>49</v>
      </c>
      <c r="B11" s="30" t="s">
        <v>44</v>
      </c>
      <c r="C11" s="32" t="s">
        <v>50</v>
      </c>
      <c r="D11" s="32">
        <v>1.5</v>
      </c>
      <c r="E11" s="32">
        <v>1.38</v>
      </c>
      <c r="F11" s="32">
        <v>1.24</v>
      </c>
    </row>
    <row r="12" spans="1:6" ht="15" thickBot="1" x14ac:dyDescent="0.4">
      <c r="A12" s="31"/>
      <c r="B12" s="30" t="s">
        <v>48</v>
      </c>
      <c r="C12" s="32" t="s">
        <v>50</v>
      </c>
      <c r="D12" s="32">
        <v>1.83</v>
      </c>
      <c r="E12" s="32">
        <v>1.81</v>
      </c>
      <c r="F12" s="32">
        <v>1.84</v>
      </c>
    </row>
    <row r="13" spans="1:6" ht="15.5" thickBot="1" x14ac:dyDescent="0.4">
      <c r="A13" s="36" t="s">
        <v>51</v>
      </c>
      <c r="B13" s="37"/>
      <c r="C13" s="37"/>
      <c r="D13" s="37"/>
      <c r="E13" s="37"/>
      <c r="F13" s="37"/>
    </row>
    <row r="14" spans="1:6" ht="15" thickBot="1" x14ac:dyDescent="0.4">
      <c r="A14" s="38" t="s">
        <v>52</v>
      </c>
      <c r="B14" s="39"/>
      <c r="C14" s="39">
        <v>0.35399999999999998</v>
      </c>
      <c r="D14" s="39">
        <v>0.35299999999999998</v>
      </c>
      <c r="E14" s="39">
        <v>0.32800000000000001</v>
      </c>
      <c r="F14" s="39">
        <v>0.313</v>
      </c>
    </row>
    <row r="15" spans="1:6" ht="15" thickBot="1" x14ac:dyDescent="0.4">
      <c r="A15" s="31" t="s">
        <v>53</v>
      </c>
      <c r="B15" s="40"/>
      <c r="C15" s="40">
        <v>0.371</v>
      </c>
      <c r="D15" s="40">
        <v>0.32700000000000001</v>
      </c>
      <c r="E15" s="40">
        <v>0.27800000000000002</v>
      </c>
      <c r="F15" s="40">
        <v>0.246</v>
      </c>
    </row>
    <row r="17" spans="1:4" ht="15" thickBot="1" x14ac:dyDescent="0.4"/>
    <row r="18" spans="1:4" ht="15" thickBot="1" x14ac:dyDescent="0.4">
      <c r="A18" s="41" t="s">
        <v>54</v>
      </c>
      <c r="B18" s="26" t="s">
        <v>37</v>
      </c>
      <c r="C18" s="26" t="s">
        <v>38</v>
      </c>
      <c r="D18" s="26" t="s">
        <v>39</v>
      </c>
    </row>
    <row r="19" spans="1:4" ht="15" thickBot="1" x14ac:dyDescent="0.4">
      <c r="A19" s="29" t="s">
        <v>40</v>
      </c>
      <c r="B19" s="28" t="s">
        <v>41</v>
      </c>
      <c r="C19" s="28" t="s">
        <v>41</v>
      </c>
      <c r="D19" s="28" t="s">
        <v>41</v>
      </c>
    </row>
    <row r="20" spans="1:4" ht="15" thickBot="1" x14ac:dyDescent="0.4">
      <c r="A20" s="27" t="s">
        <v>55</v>
      </c>
      <c r="B20" s="30"/>
      <c r="C20" s="30"/>
      <c r="D20" s="30"/>
    </row>
    <row r="21" spans="1:4" ht="15" thickBot="1" x14ac:dyDescent="0.4">
      <c r="A21" s="31" t="s">
        <v>56</v>
      </c>
      <c r="B21" s="32">
        <v>3.61</v>
      </c>
      <c r="C21" s="32">
        <v>3.8</v>
      </c>
      <c r="D21" s="32">
        <v>3.94</v>
      </c>
    </row>
    <row r="22" spans="1:4" ht="15" thickBot="1" x14ac:dyDescent="0.4">
      <c r="A22" s="31" t="s">
        <v>57</v>
      </c>
      <c r="B22" s="32">
        <v>18.2</v>
      </c>
      <c r="C22" s="35">
        <v>17.899999999999999</v>
      </c>
      <c r="D22" s="35">
        <v>17.2</v>
      </c>
    </row>
    <row r="23" spans="1:4" ht="15" thickBot="1" x14ac:dyDescent="0.4">
      <c r="A23" s="31" t="s">
        <v>58</v>
      </c>
      <c r="B23" s="32">
        <v>11.1</v>
      </c>
      <c r="C23" s="32">
        <v>10.199999999999999</v>
      </c>
      <c r="D23" s="32">
        <v>9.14</v>
      </c>
    </row>
    <row r="24" spans="1:4" ht="15" thickBot="1" x14ac:dyDescent="0.4">
      <c r="A24" s="31"/>
      <c r="B24" s="42"/>
      <c r="C24" s="42"/>
      <c r="D24" s="42"/>
    </row>
    <row r="25" spans="1:4" ht="15" thickBot="1" x14ac:dyDescent="0.4">
      <c r="A25" s="27" t="s">
        <v>59</v>
      </c>
      <c r="B25" s="43"/>
      <c r="C25" s="44"/>
      <c r="D25" s="44"/>
    </row>
    <row r="26" spans="1:4" ht="15" thickBot="1" x14ac:dyDescent="0.4">
      <c r="A26" s="31" t="s">
        <v>43</v>
      </c>
      <c r="B26" s="32">
        <v>5.36</v>
      </c>
      <c r="C26" s="32">
        <v>6.3</v>
      </c>
      <c r="D26" s="32">
        <v>6.83</v>
      </c>
    </row>
    <row r="27" spans="1:4" ht="15" thickBot="1" x14ac:dyDescent="0.4">
      <c r="A27" s="31" t="s">
        <v>57</v>
      </c>
      <c r="B27" s="35">
        <v>20</v>
      </c>
      <c r="C27" s="35">
        <v>21.4</v>
      </c>
      <c r="D27" s="35">
        <v>20.8</v>
      </c>
    </row>
    <row r="28" spans="1:4" ht="15" thickBot="1" x14ac:dyDescent="0.4">
      <c r="A28" s="31" t="s">
        <v>60</v>
      </c>
      <c r="B28" s="32">
        <v>13.5</v>
      </c>
      <c r="C28" s="32">
        <v>13.3</v>
      </c>
      <c r="D28" s="32">
        <v>13.6</v>
      </c>
    </row>
  </sheetData>
  <mergeCells count="2">
    <mergeCell ref="B4:B5"/>
    <mergeCell ref="C4:C5"/>
  </mergeCells>
  <pageMargins left="0.7" right="0.7" top="0.75" bottom="0.7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1A758-18B9-474A-9519-39685E60831B}">
  <dimension ref="A1:C23"/>
  <sheetViews>
    <sheetView workbookViewId="0">
      <selection activeCell="A2" sqref="A2"/>
    </sheetView>
  </sheetViews>
  <sheetFormatPr defaultRowHeight="14.5" x14ac:dyDescent="0.35"/>
  <sheetData>
    <row r="1" spans="1:3" x14ac:dyDescent="0.35">
      <c r="A1" s="18" t="s">
        <v>75</v>
      </c>
    </row>
    <row r="2" spans="1:3" x14ac:dyDescent="0.35">
      <c r="A2" s="18"/>
      <c r="B2" s="18" t="s">
        <v>61</v>
      </c>
      <c r="C2" s="18" t="s">
        <v>62</v>
      </c>
    </row>
    <row r="3" spans="1:3" x14ac:dyDescent="0.35">
      <c r="A3">
        <v>2030</v>
      </c>
      <c r="B3" s="42">
        <v>50</v>
      </c>
      <c r="C3" s="42">
        <v>75</v>
      </c>
    </row>
    <row r="4" spans="1:3" x14ac:dyDescent="0.35">
      <c r="A4">
        <f>A3+1</f>
        <v>2031</v>
      </c>
      <c r="B4" s="42">
        <f>B3*1.05</f>
        <v>52.5</v>
      </c>
      <c r="C4" s="42">
        <f>C3*1.05</f>
        <v>78.75</v>
      </c>
    </row>
    <row r="5" spans="1:3" x14ac:dyDescent="0.35">
      <c r="A5">
        <f>A4+1</f>
        <v>2032</v>
      </c>
      <c r="B5" s="42">
        <f>B4*1.05</f>
        <v>55.125</v>
      </c>
      <c r="C5" s="42">
        <f>C4*1.05</f>
        <v>82.6875</v>
      </c>
    </row>
    <row r="6" spans="1:3" x14ac:dyDescent="0.35">
      <c r="A6">
        <f t="shared" ref="A6:A23" si="0">A5+1</f>
        <v>2033</v>
      </c>
      <c r="B6" s="42">
        <f t="shared" ref="B6:C21" si="1">B5*1.05</f>
        <v>57.881250000000001</v>
      </c>
      <c r="C6" s="42">
        <f t="shared" si="1"/>
        <v>86.821875000000006</v>
      </c>
    </row>
    <row r="7" spans="1:3" x14ac:dyDescent="0.35">
      <c r="A7">
        <f t="shared" si="0"/>
        <v>2034</v>
      </c>
      <c r="B7" s="42">
        <f t="shared" si="1"/>
        <v>60.775312500000005</v>
      </c>
      <c r="C7" s="42">
        <f t="shared" si="1"/>
        <v>91.162968750000005</v>
      </c>
    </row>
    <row r="8" spans="1:3" x14ac:dyDescent="0.35">
      <c r="A8">
        <f t="shared" si="0"/>
        <v>2035</v>
      </c>
      <c r="B8" s="42">
        <f t="shared" si="1"/>
        <v>63.814078125000009</v>
      </c>
      <c r="C8" s="42">
        <f t="shared" si="1"/>
        <v>95.721117187500013</v>
      </c>
    </row>
    <row r="9" spans="1:3" x14ac:dyDescent="0.35">
      <c r="A9">
        <f t="shared" si="0"/>
        <v>2036</v>
      </c>
      <c r="B9" s="42">
        <f t="shared" si="1"/>
        <v>67.004782031250016</v>
      </c>
      <c r="C9" s="42">
        <f t="shared" si="1"/>
        <v>100.50717304687502</v>
      </c>
    </row>
    <row r="10" spans="1:3" x14ac:dyDescent="0.35">
      <c r="A10">
        <f t="shared" si="0"/>
        <v>2037</v>
      </c>
      <c r="B10" s="42">
        <f t="shared" si="1"/>
        <v>70.355021132812524</v>
      </c>
      <c r="C10" s="42">
        <f t="shared" si="1"/>
        <v>105.53253169921878</v>
      </c>
    </row>
    <row r="11" spans="1:3" x14ac:dyDescent="0.35">
      <c r="A11">
        <f t="shared" si="0"/>
        <v>2038</v>
      </c>
      <c r="B11" s="42">
        <f t="shared" si="1"/>
        <v>73.872772189453158</v>
      </c>
      <c r="C11" s="42">
        <f t="shared" si="1"/>
        <v>110.80915828417972</v>
      </c>
    </row>
    <row r="12" spans="1:3" x14ac:dyDescent="0.35">
      <c r="A12">
        <f t="shared" si="0"/>
        <v>2039</v>
      </c>
      <c r="B12" s="42">
        <f t="shared" si="1"/>
        <v>77.566410798925816</v>
      </c>
      <c r="C12" s="42">
        <f t="shared" si="1"/>
        <v>116.3496161983887</v>
      </c>
    </row>
    <row r="13" spans="1:3" x14ac:dyDescent="0.35">
      <c r="A13">
        <f t="shared" si="0"/>
        <v>2040</v>
      </c>
      <c r="B13" s="42">
        <f t="shared" si="1"/>
        <v>81.444731338872103</v>
      </c>
      <c r="C13" s="42">
        <f t="shared" si="1"/>
        <v>122.16709700830815</v>
      </c>
    </row>
    <row r="14" spans="1:3" x14ac:dyDescent="0.35">
      <c r="A14">
        <f t="shared" si="0"/>
        <v>2041</v>
      </c>
      <c r="B14" s="42">
        <f t="shared" si="1"/>
        <v>85.516967905815719</v>
      </c>
      <c r="C14" s="42">
        <f t="shared" si="1"/>
        <v>128.27545185872356</v>
      </c>
    </row>
    <row r="15" spans="1:3" x14ac:dyDescent="0.35">
      <c r="A15">
        <f t="shared" si="0"/>
        <v>2042</v>
      </c>
      <c r="B15" s="42">
        <f t="shared" si="1"/>
        <v>89.792816301106512</v>
      </c>
      <c r="C15" s="42">
        <f t="shared" si="1"/>
        <v>134.68922445165975</v>
      </c>
    </row>
    <row r="16" spans="1:3" x14ac:dyDescent="0.35">
      <c r="A16">
        <f t="shared" si="0"/>
        <v>2043</v>
      </c>
      <c r="B16" s="42">
        <f t="shared" si="1"/>
        <v>94.282457116161837</v>
      </c>
      <c r="C16" s="42">
        <f t="shared" si="1"/>
        <v>141.42368567424276</v>
      </c>
    </row>
    <row r="17" spans="1:3" x14ac:dyDescent="0.35">
      <c r="A17">
        <f t="shared" si="0"/>
        <v>2044</v>
      </c>
      <c r="B17" s="42">
        <f t="shared" si="1"/>
        <v>98.996579971969936</v>
      </c>
      <c r="C17" s="42">
        <f t="shared" si="1"/>
        <v>148.4948699579549</v>
      </c>
    </row>
    <row r="18" spans="1:3" x14ac:dyDescent="0.35">
      <c r="A18">
        <f t="shared" si="0"/>
        <v>2045</v>
      </c>
      <c r="B18" s="42">
        <f t="shared" si="1"/>
        <v>103.94640897056844</v>
      </c>
      <c r="C18" s="42">
        <f t="shared" si="1"/>
        <v>155.91961345585267</v>
      </c>
    </row>
    <row r="19" spans="1:3" x14ac:dyDescent="0.35">
      <c r="A19">
        <f t="shared" si="0"/>
        <v>2046</v>
      </c>
      <c r="B19" s="42">
        <f t="shared" si="1"/>
        <v>109.14372941909687</v>
      </c>
      <c r="C19" s="42">
        <f t="shared" si="1"/>
        <v>163.71559412864531</v>
      </c>
    </row>
    <row r="20" spans="1:3" x14ac:dyDescent="0.35">
      <c r="A20">
        <f t="shared" si="0"/>
        <v>2047</v>
      </c>
      <c r="B20" s="42">
        <f t="shared" si="1"/>
        <v>114.60091589005172</v>
      </c>
      <c r="C20" s="42">
        <f t="shared" si="1"/>
        <v>171.90137383507758</v>
      </c>
    </row>
    <row r="21" spans="1:3" x14ac:dyDescent="0.35">
      <c r="A21">
        <f t="shared" si="0"/>
        <v>2048</v>
      </c>
      <c r="B21" s="42">
        <f t="shared" si="1"/>
        <v>120.33096168455431</v>
      </c>
      <c r="C21" s="42">
        <f t="shared" si="1"/>
        <v>180.49644252683146</v>
      </c>
    </row>
    <row r="22" spans="1:3" x14ac:dyDescent="0.35">
      <c r="A22">
        <f t="shared" si="0"/>
        <v>2049</v>
      </c>
      <c r="B22" s="42">
        <f t="shared" ref="B22:C23" si="2">B21*1.05</f>
        <v>126.34750976878203</v>
      </c>
      <c r="C22" s="42">
        <f t="shared" si="2"/>
        <v>189.52126465317303</v>
      </c>
    </row>
    <row r="23" spans="1:3" x14ac:dyDescent="0.35">
      <c r="A23">
        <f t="shared" si="0"/>
        <v>2050</v>
      </c>
      <c r="B23" s="42">
        <f t="shared" si="2"/>
        <v>132.66488525722113</v>
      </c>
      <c r="C23" s="42">
        <f t="shared" si="2"/>
        <v>198.99732788583168</v>
      </c>
    </row>
  </sheetData>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CF9E2-F15A-4A24-BE7B-1218F477392E}">
  <sheetPr>
    <pageSetUpPr fitToPage="1"/>
  </sheetPr>
  <dimension ref="A1:K57"/>
  <sheetViews>
    <sheetView topLeftCell="A28" zoomScale="110" zoomScaleNormal="110" workbookViewId="0">
      <selection activeCell="L50" sqref="L50"/>
    </sheetView>
  </sheetViews>
  <sheetFormatPr defaultRowHeight="14.5" x14ac:dyDescent="0.35"/>
  <cols>
    <col min="4" max="4" width="12" customWidth="1"/>
  </cols>
  <sheetData>
    <row r="1" spans="1:11" ht="18.5" x14ac:dyDescent="0.45">
      <c r="A1" s="12" t="s">
        <v>95</v>
      </c>
    </row>
    <row r="3" spans="1:11" x14ac:dyDescent="0.35">
      <c r="A3" s="4" t="s">
        <v>0</v>
      </c>
      <c r="B3" s="3"/>
      <c r="C3" s="3"/>
      <c r="D3" s="3"/>
      <c r="E3" s="4">
        <v>2020</v>
      </c>
      <c r="F3" s="4">
        <v>2030</v>
      </c>
      <c r="G3" s="4">
        <v>2040</v>
      </c>
      <c r="H3" s="4">
        <v>2050</v>
      </c>
      <c r="I3" s="3"/>
      <c r="J3" s="3"/>
      <c r="K3" s="3"/>
    </row>
    <row r="4" spans="1:11" x14ac:dyDescent="0.35">
      <c r="A4" s="3"/>
      <c r="B4" s="3"/>
      <c r="C4" s="3"/>
      <c r="D4" s="3"/>
      <c r="E4" s="3"/>
      <c r="F4" s="3"/>
      <c r="G4" s="3"/>
      <c r="H4" s="3"/>
      <c r="I4" s="3"/>
      <c r="J4" s="3"/>
      <c r="K4" s="3"/>
    </row>
    <row r="5" spans="1:11" x14ac:dyDescent="0.35">
      <c r="A5" s="4" t="s">
        <v>63</v>
      </c>
      <c r="B5" s="3"/>
      <c r="C5" s="3"/>
      <c r="D5" s="3"/>
      <c r="E5" s="3"/>
      <c r="F5" s="3"/>
      <c r="G5" s="3"/>
      <c r="H5" s="3"/>
      <c r="I5" s="3"/>
      <c r="J5" s="3"/>
      <c r="K5" s="3"/>
    </row>
    <row r="6" spans="1:11" x14ac:dyDescent="0.35">
      <c r="A6" s="4"/>
      <c r="B6" s="4" t="s">
        <v>1</v>
      </c>
      <c r="C6" s="3"/>
      <c r="D6" s="3"/>
      <c r="E6" s="3">
        <v>3.13</v>
      </c>
      <c r="F6" s="3">
        <v>3.61</v>
      </c>
      <c r="G6" s="3">
        <v>3.8</v>
      </c>
      <c r="H6" s="45">
        <v>3.94</v>
      </c>
      <c r="I6" s="3"/>
      <c r="J6" s="3"/>
      <c r="K6" s="3"/>
    </row>
    <row r="7" spans="1:11" x14ac:dyDescent="0.35">
      <c r="A7" s="4"/>
      <c r="B7" s="4" t="s">
        <v>2</v>
      </c>
      <c r="C7" s="3"/>
      <c r="D7" s="3"/>
      <c r="E7" s="3">
        <v>53.4</v>
      </c>
      <c r="F7" s="3">
        <v>62.1</v>
      </c>
      <c r="G7" s="3">
        <v>61.2</v>
      </c>
      <c r="H7" s="5">
        <v>58.7</v>
      </c>
      <c r="I7" s="3"/>
      <c r="J7" s="3"/>
      <c r="K7" s="3"/>
    </row>
    <row r="8" spans="1:11" x14ac:dyDescent="0.35">
      <c r="A8" s="4"/>
      <c r="B8" s="4" t="s">
        <v>3</v>
      </c>
      <c r="C8" s="3"/>
      <c r="D8" s="3"/>
      <c r="E8" s="6">
        <v>1.9</v>
      </c>
      <c r="F8" s="3">
        <v>1.5</v>
      </c>
      <c r="G8" s="45">
        <v>1.38</v>
      </c>
      <c r="H8" s="45">
        <v>1.34</v>
      </c>
      <c r="I8" s="3"/>
      <c r="J8" s="3"/>
      <c r="K8" s="3"/>
    </row>
    <row r="9" spans="1:11" x14ac:dyDescent="0.35">
      <c r="A9" s="4" t="s">
        <v>64</v>
      </c>
      <c r="B9" s="4"/>
      <c r="C9" s="3"/>
      <c r="D9" s="3"/>
      <c r="E9" s="6"/>
      <c r="F9" s="3"/>
      <c r="G9" s="3"/>
      <c r="H9" s="3"/>
      <c r="I9" s="3"/>
      <c r="J9" s="3"/>
      <c r="K9" s="3"/>
    </row>
    <row r="10" spans="1:11" x14ac:dyDescent="0.35">
      <c r="A10" s="4"/>
      <c r="B10" s="4" t="s">
        <v>1</v>
      </c>
      <c r="C10" s="3"/>
      <c r="D10" s="3"/>
      <c r="E10" s="3">
        <v>3.13</v>
      </c>
      <c r="F10" s="3">
        <v>3.61</v>
      </c>
      <c r="G10" s="3">
        <v>3.8</v>
      </c>
      <c r="H10" s="3">
        <v>3.94</v>
      </c>
      <c r="I10" s="3"/>
      <c r="J10" s="3"/>
      <c r="K10" s="3"/>
    </row>
    <row r="11" spans="1:11" x14ac:dyDescent="0.35">
      <c r="A11" s="4"/>
      <c r="B11" s="4" t="s">
        <v>2</v>
      </c>
      <c r="C11" s="3"/>
      <c r="D11" s="3"/>
      <c r="E11" s="3">
        <v>15.7</v>
      </c>
      <c r="F11" s="3">
        <v>18.2</v>
      </c>
      <c r="G11" s="3">
        <v>17.899999999999999</v>
      </c>
      <c r="H11" s="3">
        <v>17.2</v>
      </c>
      <c r="I11" s="3"/>
      <c r="J11" s="3"/>
      <c r="K11" s="3"/>
    </row>
    <row r="12" spans="1:11" x14ac:dyDescent="0.35">
      <c r="A12" s="4"/>
      <c r="B12" s="4" t="s">
        <v>3</v>
      </c>
      <c r="C12" s="3"/>
      <c r="D12" s="3"/>
      <c r="E12" s="6">
        <v>16.600000000000001</v>
      </c>
      <c r="F12" s="3">
        <v>13.1</v>
      </c>
      <c r="G12" s="3">
        <v>12</v>
      </c>
      <c r="H12" s="3">
        <v>11.7</v>
      </c>
      <c r="I12" s="3"/>
      <c r="J12" s="3"/>
      <c r="K12" s="3"/>
    </row>
    <row r="13" spans="1:11" x14ac:dyDescent="0.35">
      <c r="A13" s="4" t="s">
        <v>76</v>
      </c>
      <c r="B13" s="3"/>
      <c r="C13" s="3"/>
      <c r="D13" s="3"/>
      <c r="E13" s="3"/>
      <c r="F13" s="3"/>
      <c r="G13" s="3"/>
      <c r="H13" s="3"/>
      <c r="I13" s="3"/>
      <c r="J13" s="3"/>
      <c r="K13" s="3"/>
    </row>
    <row r="14" spans="1:11" x14ac:dyDescent="0.35">
      <c r="A14" s="3"/>
      <c r="B14" s="4" t="s">
        <v>4</v>
      </c>
      <c r="C14" s="3"/>
      <c r="D14" s="3"/>
      <c r="E14" s="7">
        <v>0.378</v>
      </c>
      <c r="F14" s="7">
        <v>0.35299999999999998</v>
      </c>
      <c r="G14" s="7">
        <v>0.30299999999999999</v>
      </c>
      <c r="H14" s="7">
        <v>0.28000000000000003</v>
      </c>
      <c r="I14" s="3"/>
      <c r="J14" s="3"/>
      <c r="K14" s="3"/>
    </row>
    <row r="15" spans="1:11" x14ac:dyDescent="0.35">
      <c r="A15" s="3"/>
      <c r="B15" s="3"/>
      <c r="C15" s="3"/>
      <c r="D15" s="3"/>
      <c r="E15" s="3"/>
      <c r="F15" s="3"/>
      <c r="G15" s="3"/>
      <c r="H15" s="3"/>
      <c r="I15" s="3"/>
      <c r="J15" s="3"/>
      <c r="K15" s="3"/>
    </row>
    <row r="16" spans="1:11" x14ac:dyDescent="0.35">
      <c r="A16" s="4" t="s">
        <v>22</v>
      </c>
      <c r="B16" s="3"/>
      <c r="C16" s="3"/>
      <c r="D16" s="3"/>
      <c r="E16" s="5">
        <v>12.4</v>
      </c>
      <c r="F16" s="5">
        <v>12.7</v>
      </c>
      <c r="G16" s="5">
        <v>12.8</v>
      </c>
      <c r="H16" s="5">
        <v>12.8</v>
      </c>
      <c r="I16" s="3"/>
      <c r="J16" s="3"/>
      <c r="K16" s="3"/>
    </row>
    <row r="17" spans="1:11" x14ac:dyDescent="0.35">
      <c r="A17" s="3"/>
      <c r="B17" s="4" t="s">
        <v>25</v>
      </c>
      <c r="C17" s="3"/>
      <c r="D17" s="3"/>
      <c r="E17" s="5">
        <v>44.5</v>
      </c>
      <c r="F17" s="5">
        <v>49.7</v>
      </c>
      <c r="G17" s="5">
        <v>54.5</v>
      </c>
      <c r="H17" s="5">
        <v>63.4</v>
      </c>
      <c r="I17" s="3"/>
      <c r="J17" s="3"/>
      <c r="K17" s="3"/>
    </row>
    <row r="18" spans="1:11" x14ac:dyDescent="0.35">
      <c r="A18" s="3"/>
      <c r="B18" s="3"/>
      <c r="C18" s="3"/>
      <c r="D18" s="3"/>
      <c r="E18" s="3"/>
      <c r="F18" s="3"/>
      <c r="G18" s="3"/>
      <c r="H18" s="3"/>
      <c r="I18" s="3"/>
      <c r="J18" s="3"/>
      <c r="K18" s="3"/>
    </row>
    <row r="19" spans="1:11" x14ac:dyDescent="0.35">
      <c r="A19" s="4" t="s">
        <v>23</v>
      </c>
      <c r="B19" s="4"/>
      <c r="C19" s="4"/>
      <c r="D19" s="3"/>
      <c r="E19" s="3">
        <v>15.9</v>
      </c>
      <c r="F19" s="5">
        <v>17.5</v>
      </c>
      <c r="G19" s="5">
        <v>17.600000000000001</v>
      </c>
      <c r="H19" s="5">
        <v>18.5</v>
      </c>
      <c r="I19" s="3"/>
      <c r="J19" s="3"/>
      <c r="K19" s="3"/>
    </row>
    <row r="20" spans="1:11" x14ac:dyDescent="0.35">
      <c r="A20" s="4"/>
      <c r="B20" s="4" t="s">
        <v>25</v>
      </c>
      <c r="C20" s="4"/>
      <c r="D20" s="3"/>
      <c r="E20" s="3">
        <v>53.4</v>
      </c>
      <c r="F20" s="5">
        <v>51.6</v>
      </c>
      <c r="G20" s="5">
        <v>52.6</v>
      </c>
      <c r="H20" s="5">
        <v>58.4</v>
      </c>
      <c r="I20" s="3"/>
      <c r="J20" s="3"/>
      <c r="K20" s="3"/>
    </row>
    <row r="21" spans="1:11" x14ac:dyDescent="0.35">
      <c r="A21" s="3"/>
      <c r="B21" s="3"/>
      <c r="C21" s="3"/>
      <c r="D21" s="3"/>
      <c r="E21" s="3"/>
      <c r="F21" s="3"/>
      <c r="G21" s="3"/>
      <c r="H21" s="3"/>
      <c r="I21" s="3"/>
      <c r="J21" s="3"/>
      <c r="K21" s="3"/>
    </row>
    <row r="22" spans="1:11" x14ac:dyDescent="0.35">
      <c r="A22" s="4" t="s">
        <v>24</v>
      </c>
      <c r="B22" s="4"/>
      <c r="C22" s="4"/>
      <c r="D22" s="3"/>
      <c r="E22" s="3">
        <v>8</v>
      </c>
      <c r="F22" s="3">
        <v>8.9</v>
      </c>
      <c r="G22" s="3">
        <v>9.1</v>
      </c>
      <c r="H22" s="3">
        <v>9.1999999999999993</v>
      </c>
      <c r="I22" s="3"/>
      <c r="J22" s="3"/>
      <c r="K22" s="3"/>
    </row>
    <row r="23" spans="1:11" x14ac:dyDescent="0.35">
      <c r="A23" s="4"/>
      <c r="B23" s="4" t="s">
        <v>26</v>
      </c>
      <c r="C23" s="4"/>
      <c r="D23" s="3"/>
      <c r="E23" s="3">
        <v>58</v>
      </c>
      <c r="F23" s="3">
        <v>61.3</v>
      </c>
      <c r="G23" s="3">
        <v>62.9</v>
      </c>
      <c r="H23" s="3">
        <v>63.4</v>
      </c>
      <c r="I23" s="3"/>
      <c r="J23" s="3"/>
      <c r="K23" s="3"/>
    </row>
    <row r="24" spans="1:11" x14ac:dyDescent="0.35">
      <c r="A24" s="3"/>
      <c r="B24" s="3"/>
      <c r="C24" s="3"/>
      <c r="D24" s="3"/>
      <c r="E24" s="3"/>
      <c r="F24" s="3"/>
      <c r="G24" s="3"/>
      <c r="H24" s="3"/>
      <c r="I24" s="3"/>
      <c r="J24" s="3"/>
      <c r="K24" s="3"/>
    </row>
    <row r="25" spans="1:11" x14ac:dyDescent="0.35">
      <c r="A25" s="4" t="s">
        <v>5</v>
      </c>
      <c r="B25" s="4"/>
      <c r="C25" s="4"/>
      <c r="D25" s="3"/>
      <c r="E25" s="3">
        <v>9.9</v>
      </c>
      <c r="F25" s="3">
        <v>12.2</v>
      </c>
      <c r="G25" s="3">
        <v>14.4</v>
      </c>
      <c r="H25" s="3">
        <v>16.5</v>
      </c>
      <c r="I25" s="3"/>
      <c r="J25" s="3"/>
      <c r="K25" s="3"/>
    </row>
    <row r="26" spans="1:11" x14ac:dyDescent="0.35">
      <c r="A26" s="3"/>
      <c r="B26" s="3"/>
      <c r="C26" s="3"/>
      <c r="D26" s="3"/>
      <c r="E26" s="3"/>
      <c r="F26" s="3"/>
      <c r="G26" s="3"/>
      <c r="H26" s="3"/>
      <c r="I26" s="3"/>
      <c r="J26" s="3"/>
      <c r="K26" s="3"/>
    </row>
    <row r="27" spans="1:11" x14ac:dyDescent="0.35">
      <c r="A27" s="4" t="s">
        <v>0</v>
      </c>
      <c r="B27" s="3"/>
      <c r="C27" s="3"/>
      <c r="D27" s="3"/>
      <c r="E27" s="4">
        <v>2020</v>
      </c>
      <c r="F27" s="4">
        <v>2030</v>
      </c>
      <c r="G27" s="4">
        <v>2040</v>
      </c>
      <c r="H27" s="4">
        <v>2050</v>
      </c>
      <c r="I27" s="3"/>
      <c r="J27" s="3"/>
      <c r="K27" s="3"/>
    </row>
    <row r="28" spans="1:11" x14ac:dyDescent="0.35">
      <c r="A28" s="4"/>
      <c r="B28" s="3"/>
      <c r="C28" s="3"/>
      <c r="D28" s="3"/>
      <c r="E28" s="4"/>
      <c r="F28" s="4"/>
      <c r="G28" s="4"/>
      <c r="H28" s="4"/>
      <c r="I28" s="3"/>
      <c r="J28" s="3"/>
      <c r="K28" s="3"/>
    </row>
    <row r="29" spans="1:11" x14ac:dyDescent="0.35">
      <c r="A29" s="4" t="s">
        <v>6</v>
      </c>
      <c r="B29" s="3"/>
      <c r="C29" s="3"/>
      <c r="D29" s="3"/>
      <c r="E29" s="3">
        <v>46.3</v>
      </c>
      <c r="F29" s="3">
        <v>41.9</v>
      </c>
      <c r="G29" s="5">
        <v>37.20861701283394</v>
      </c>
      <c r="H29" s="5">
        <v>35.516283575833725</v>
      </c>
      <c r="I29" s="3"/>
      <c r="J29" s="3"/>
      <c r="K29" s="3"/>
    </row>
    <row r="30" spans="1:11" x14ac:dyDescent="0.35">
      <c r="A30" s="3"/>
      <c r="B30" s="4" t="s">
        <v>7</v>
      </c>
      <c r="C30" s="3"/>
      <c r="D30" s="3"/>
      <c r="E30" s="3">
        <v>52.8</v>
      </c>
      <c r="F30" s="3">
        <v>58.9</v>
      </c>
      <c r="G30" s="5">
        <v>59.079319359303128</v>
      </c>
      <c r="H30" s="5">
        <v>62.244247465048197</v>
      </c>
      <c r="I30" s="3"/>
      <c r="J30" s="3"/>
      <c r="K30" s="3"/>
    </row>
    <row r="31" spans="1:11" x14ac:dyDescent="0.35">
      <c r="A31" s="3"/>
      <c r="B31" s="4" t="s">
        <v>9</v>
      </c>
      <c r="C31" s="3"/>
      <c r="D31" s="3"/>
      <c r="E31" s="3">
        <v>13.8</v>
      </c>
      <c r="F31" s="3">
        <v>5.9</v>
      </c>
      <c r="G31" s="5">
        <v>2.2163833413522211</v>
      </c>
      <c r="H31" s="5">
        <v>1.772354387699258</v>
      </c>
      <c r="I31" s="3"/>
      <c r="J31" s="3"/>
      <c r="K31" s="3"/>
    </row>
    <row r="32" spans="1:11" x14ac:dyDescent="0.35">
      <c r="A32" s="3"/>
      <c r="B32" s="4" t="s">
        <v>10</v>
      </c>
      <c r="C32" s="3"/>
      <c r="D32" s="3"/>
      <c r="E32" s="3">
        <v>22.9</v>
      </c>
      <c r="F32" s="3">
        <v>24.1</v>
      </c>
      <c r="G32" s="5">
        <v>26.679586163161513</v>
      </c>
      <c r="H32" s="5">
        <v>26.784900234280006</v>
      </c>
      <c r="I32" s="3"/>
      <c r="J32" s="3"/>
      <c r="K32" s="3"/>
    </row>
    <row r="33" spans="1:11" x14ac:dyDescent="0.35">
      <c r="A33" s="3"/>
      <c r="B33" s="4" t="s">
        <v>11</v>
      </c>
      <c r="C33" s="3"/>
      <c r="D33" s="3"/>
      <c r="E33" s="3">
        <v>9.1</v>
      </c>
      <c r="F33" s="3">
        <v>9.8000000000000007</v>
      </c>
      <c r="G33" s="5">
        <v>11.309181771825417</v>
      </c>
      <c r="H33" s="5">
        <v>8.4260854101495806</v>
      </c>
      <c r="I33" s="3"/>
      <c r="J33" s="3"/>
      <c r="K33" s="3"/>
    </row>
    <row r="34" spans="1:11" x14ac:dyDescent="0.35">
      <c r="A34" s="3"/>
      <c r="B34" s="4" t="s">
        <v>12</v>
      </c>
      <c r="C34" s="3"/>
      <c r="D34" s="3"/>
      <c r="E34" s="3">
        <v>1.4</v>
      </c>
      <c r="F34" s="3">
        <v>1.3</v>
      </c>
      <c r="G34" s="5">
        <v>0.71552936435771797</v>
      </c>
      <c r="H34" s="5">
        <v>0.77241250282297269</v>
      </c>
      <c r="I34" s="3"/>
      <c r="J34" s="3"/>
      <c r="K34" s="3"/>
    </row>
    <row r="35" spans="1:11" x14ac:dyDescent="0.35">
      <c r="A35" s="3"/>
      <c r="B35" s="4"/>
      <c r="C35" s="3"/>
      <c r="D35" s="3"/>
      <c r="E35" s="3"/>
      <c r="F35" s="3"/>
      <c r="G35" s="5"/>
      <c r="H35" s="5"/>
      <c r="I35" s="3"/>
      <c r="J35" s="3"/>
      <c r="K35" s="3"/>
    </row>
    <row r="36" spans="1:11" x14ac:dyDescent="0.35">
      <c r="A36" s="4" t="s">
        <v>96</v>
      </c>
      <c r="B36" s="4"/>
      <c r="C36" s="3"/>
      <c r="D36" s="3"/>
      <c r="E36" s="5">
        <v>17.702000000000002</v>
      </c>
      <c r="F36" s="5">
        <v>17.706400000000002</v>
      </c>
      <c r="G36" s="5">
        <v>16.3475</v>
      </c>
      <c r="H36" s="5">
        <v>15.565700000000001</v>
      </c>
      <c r="I36" s="3"/>
      <c r="J36" s="3"/>
      <c r="K36" s="3"/>
    </row>
    <row r="37" spans="1:11" x14ac:dyDescent="0.35">
      <c r="A37" s="4" t="s">
        <v>97</v>
      </c>
      <c r="B37" s="4"/>
      <c r="C37" s="3"/>
      <c r="D37" s="3"/>
      <c r="E37" s="5">
        <v>28.6</v>
      </c>
      <c r="F37" s="5">
        <v>24.2</v>
      </c>
      <c r="G37" s="5">
        <v>20.9</v>
      </c>
      <c r="H37" s="5">
        <v>19.899999999999999</v>
      </c>
      <c r="I37" s="3"/>
      <c r="J37" s="3"/>
      <c r="K37" s="3"/>
    </row>
    <row r="38" spans="1:11" x14ac:dyDescent="0.35">
      <c r="A38" s="3"/>
      <c r="B38" s="3"/>
      <c r="C38" s="3"/>
      <c r="D38" s="3"/>
      <c r="E38" s="3"/>
      <c r="F38" s="3"/>
      <c r="G38" s="3"/>
      <c r="H38" s="3"/>
      <c r="I38" s="3"/>
      <c r="J38" s="3"/>
      <c r="K38" s="3"/>
    </row>
    <row r="40" spans="1:11" x14ac:dyDescent="0.35">
      <c r="A40" s="18" t="s">
        <v>90</v>
      </c>
    </row>
    <row r="41" spans="1:11" x14ac:dyDescent="0.35">
      <c r="B41" s="4" t="s">
        <v>83</v>
      </c>
      <c r="C41" s="4" t="s">
        <v>82</v>
      </c>
      <c r="D41" s="3"/>
      <c r="E41" s="5">
        <v>21.215625997636479</v>
      </c>
      <c r="F41" s="5">
        <v>19.759600124257791</v>
      </c>
      <c r="G41" s="5">
        <v>16.927242636251215</v>
      </c>
      <c r="H41" s="5">
        <v>16.74079485680522</v>
      </c>
    </row>
    <row r="42" spans="1:11" x14ac:dyDescent="0.35">
      <c r="B42" s="4" t="s">
        <v>84</v>
      </c>
      <c r="C42" s="4" t="s">
        <v>82</v>
      </c>
      <c r="D42" s="3"/>
      <c r="E42" s="5">
        <v>20.919149774161589</v>
      </c>
      <c r="F42" s="5">
        <v>20.539790038762973</v>
      </c>
      <c r="G42" s="5">
        <v>17.755736312526217</v>
      </c>
      <c r="H42" s="5">
        <v>16.279734135408003</v>
      </c>
    </row>
    <row r="43" spans="1:11" ht="26.5" x14ac:dyDescent="0.35">
      <c r="B43" s="47" t="s">
        <v>85</v>
      </c>
      <c r="C43" s="4" t="s">
        <v>82</v>
      </c>
      <c r="D43" s="3"/>
      <c r="E43" s="5">
        <v>4.154738544195987</v>
      </c>
      <c r="F43" s="5">
        <v>1.6413426086253022</v>
      </c>
      <c r="G43" s="5">
        <v>2.5256380640565124</v>
      </c>
      <c r="H43" s="5">
        <v>2.4957545836204984</v>
      </c>
    </row>
    <row r="44" spans="1:11" x14ac:dyDescent="0.35">
      <c r="B44" s="4"/>
      <c r="C44" s="4"/>
      <c r="D44" s="3"/>
      <c r="E44" s="5"/>
      <c r="F44" s="5"/>
      <c r="G44" s="5"/>
      <c r="H44" s="5"/>
    </row>
    <row r="45" spans="1:11" x14ac:dyDescent="0.35">
      <c r="B45" s="4" t="s">
        <v>86</v>
      </c>
      <c r="C45" s="4" t="s">
        <v>87</v>
      </c>
      <c r="D45" s="3"/>
      <c r="E45" s="5">
        <v>14.856849030087748</v>
      </c>
      <c r="F45" s="5">
        <v>12.92312838255083</v>
      </c>
      <c r="G45" s="5">
        <v>10.976288348754622</v>
      </c>
      <c r="H45" s="5">
        <v>10.428810841041322</v>
      </c>
    </row>
    <row r="46" spans="1:11" x14ac:dyDescent="0.35">
      <c r="B46" s="4" t="s">
        <v>86</v>
      </c>
      <c r="C46" s="4" t="s">
        <v>88</v>
      </c>
      <c r="D46" s="3"/>
      <c r="E46" s="5">
        <v>6.3587769675487325</v>
      </c>
      <c r="F46" s="5">
        <v>6.8364717417069603</v>
      </c>
      <c r="G46" s="5">
        <v>5.9509542874965922</v>
      </c>
      <c r="H46" s="5">
        <v>6.3119840157638976</v>
      </c>
    </row>
    <row r="47" spans="1:11" x14ac:dyDescent="0.35">
      <c r="B47" s="4" t="s">
        <v>89</v>
      </c>
      <c r="C47" s="4" t="s">
        <v>87</v>
      </c>
      <c r="D47" s="3"/>
      <c r="E47" s="5">
        <v>10.881978129018499</v>
      </c>
      <c r="F47" s="5">
        <v>10.502618393619883</v>
      </c>
      <c r="G47" s="5">
        <v>8.72386823750848</v>
      </c>
      <c r="H47" s="5">
        <v>8.3240989741295</v>
      </c>
    </row>
    <row r="48" spans="1:11" x14ac:dyDescent="0.35">
      <c r="B48" s="4" t="s">
        <v>89</v>
      </c>
      <c r="C48" s="4" t="s">
        <v>88</v>
      </c>
      <c r="D48" s="3"/>
      <c r="E48" s="5">
        <v>10.03717164514309</v>
      </c>
      <c r="F48" s="5">
        <v>10.03717164514309</v>
      </c>
      <c r="G48" s="5">
        <v>9.0318680750177371</v>
      </c>
      <c r="H48" s="5">
        <v>7.9556351612785026</v>
      </c>
    </row>
    <row r="49" spans="1:11" x14ac:dyDescent="0.35">
      <c r="B49" s="47" t="s">
        <v>91</v>
      </c>
      <c r="C49" s="4" t="s">
        <v>87</v>
      </c>
      <c r="D49" s="3"/>
      <c r="E49" s="5">
        <v>2.8486847773049053</v>
      </c>
      <c r="F49" s="5">
        <v>0.74267713302550342</v>
      </c>
      <c r="G49" s="5">
        <v>1.184970667922685</v>
      </c>
      <c r="H49" s="5">
        <v>1.1976670951218351</v>
      </c>
    </row>
    <row r="50" spans="1:11" x14ac:dyDescent="0.35">
      <c r="B50" s="47" t="s">
        <v>91</v>
      </c>
      <c r="C50" s="4" t="s">
        <v>88</v>
      </c>
      <c r="D50" s="3"/>
      <c r="E50" s="5">
        <v>1.3060537668910819</v>
      </c>
      <c r="F50" s="5">
        <v>0.89866547559979881</v>
      </c>
      <c r="G50" s="5">
        <v>1.3406673961338273</v>
      </c>
      <c r="H50" s="5">
        <v>1.2980874884986633</v>
      </c>
    </row>
    <row r="52" spans="1:11" x14ac:dyDescent="0.35">
      <c r="A52" s="18" t="s">
        <v>92</v>
      </c>
    </row>
    <row r="53" spans="1:11" x14ac:dyDescent="0.35">
      <c r="B53" s="4" t="s">
        <v>94</v>
      </c>
      <c r="E53" s="5">
        <v>46.289514315994055</v>
      </c>
      <c r="F53" s="5">
        <v>41.940732771646068</v>
      </c>
      <c r="G53" s="5">
        <v>37.20861701283394</v>
      </c>
      <c r="H53" s="5">
        <v>35.516283575833725</v>
      </c>
    </row>
    <row r="54" spans="1:11" x14ac:dyDescent="0.35">
      <c r="B54" s="4" t="s">
        <v>123</v>
      </c>
      <c r="E54" s="5">
        <v>9.6460000000000008</v>
      </c>
      <c r="F54" s="5">
        <v>11.887</v>
      </c>
      <c r="G54" s="5">
        <v>13.988</v>
      </c>
      <c r="H54" s="5">
        <v>16.059000000000001</v>
      </c>
    </row>
    <row r="55" spans="1:11" x14ac:dyDescent="0.35">
      <c r="B55" s="4" t="s">
        <v>93</v>
      </c>
      <c r="E55" s="5">
        <v>4.7988300140984919</v>
      </c>
      <c r="F55" s="5">
        <v>3.5282857551649758</v>
      </c>
      <c r="G55" s="5">
        <v>2.6600383909661098</v>
      </c>
      <c r="H55" s="5">
        <v>2.2116124027544508</v>
      </c>
    </row>
    <row r="56" spans="1:11" ht="30.5" customHeight="1" x14ac:dyDescent="0.35">
      <c r="A56" s="77" t="s">
        <v>124</v>
      </c>
      <c r="B56" s="77"/>
      <c r="C56" s="77"/>
      <c r="D56" s="77"/>
      <c r="E56" s="77"/>
      <c r="F56" s="77"/>
      <c r="G56" s="77"/>
      <c r="H56" s="77"/>
    </row>
    <row r="57" spans="1:11" x14ac:dyDescent="0.35">
      <c r="A57" s="78" t="s">
        <v>29</v>
      </c>
      <c r="B57" s="78"/>
      <c r="C57" s="78"/>
      <c r="D57" s="78"/>
      <c r="E57" s="78"/>
      <c r="F57" s="78"/>
      <c r="G57" s="78"/>
      <c r="H57" s="78"/>
      <c r="I57" s="3"/>
      <c r="J57" s="3"/>
      <c r="K57" s="3"/>
    </row>
  </sheetData>
  <mergeCells count="2">
    <mergeCell ref="A56:H56"/>
    <mergeCell ref="A57:H57"/>
  </mergeCells>
  <pageMargins left="0.7" right="0.7" top="0.75" bottom="0.75" header="0.3" footer="0.3"/>
  <pageSetup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6C887-0C2F-496B-949F-711DAFE01794}">
  <sheetPr codeName="Sheet6">
    <pageSetUpPr fitToPage="1"/>
  </sheetPr>
  <dimension ref="A1:G26"/>
  <sheetViews>
    <sheetView workbookViewId="0">
      <selection activeCell="F1" sqref="F1:F1048576"/>
    </sheetView>
  </sheetViews>
  <sheetFormatPr defaultRowHeight="14.5" x14ac:dyDescent="0.35"/>
  <cols>
    <col min="1" max="1" width="42.54296875" bestFit="1" customWidth="1"/>
    <col min="6" max="6" width="80.81640625" style="46" customWidth="1"/>
  </cols>
  <sheetData>
    <row r="1" spans="1:7" ht="18.5" x14ac:dyDescent="0.45">
      <c r="A1" s="1" t="s">
        <v>98</v>
      </c>
      <c r="C1" s="2"/>
      <c r="D1" s="2"/>
      <c r="E1" s="2"/>
      <c r="F1" s="49"/>
    </row>
    <row r="3" spans="1:7" x14ac:dyDescent="0.35">
      <c r="A3" s="4" t="s">
        <v>0</v>
      </c>
      <c r="B3" s="4">
        <v>2020</v>
      </c>
      <c r="C3" s="4">
        <v>2030</v>
      </c>
      <c r="D3" s="4">
        <v>2040</v>
      </c>
      <c r="E3" s="4">
        <v>2050</v>
      </c>
      <c r="F3" s="50"/>
      <c r="G3" s="3"/>
    </row>
    <row r="4" spans="1:7" x14ac:dyDescent="0.35">
      <c r="A4" s="4" t="s">
        <v>99</v>
      </c>
      <c r="B4" s="3"/>
      <c r="C4" s="3"/>
      <c r="D4" s="3"/>
      <c r="E4" s="3"/>
      <c r="F4" s="50"/>
      <c r="G4" s="3"/>
    </row>
    <row r="5" spans="1:7" ht="52.5" x14ac:dyDescent="0.35">
      <c r="A5" s="4" t="s">
        <v>102</v>
      </c>
      <c r="B5" s="9" t="s">
        <v>21</v>
      </c>
      <c r="C5" s="8">
        <v>0</v>
      </c>
      <c r="D5" s="5">
        <v>11.41036849125428</v>
      </c>
      <c r="E5" s="5">
        <v>0.20421498420100356</v>
      </c>
      <c r="F5" s="50" t="s">
        <v>125</v>
      </c>
      <c r="G5" s="3"/>
    </row>
    <row r="6" spans="1:7" ht="65.5" x14ac:dyDescent="0.35">
      <c r="A6" s="4" t="s">
        <v>105</v>
      </c>
      <c r="B6" s="9" t="s">
        <v>21</v>
      </c>
      <c r="C6" s="8">
        <v>1.9465579008377558</v>
      </c>
      <c r="D6" s="5">
        <v>3.9956977804751803</v>
      </c>
      <c r="E6" s="5">
        <v>3.9201181823879772</v>
      </c>
      <c r="F6" s="50" t="s">
        <v>127</v>
      </c>
      <c r="G6" s="3"/>
    </row>
    <row r="7" spans="1:7" x14ac:dyDescent="0.35">
      <c r="A7" s="4"/>
      <c r="B7" s="9"/>
      <c r="C7" s="8"/>
      <c r="D7" s="5"/>
      <c r="E7" s="5"/>
      <c r="F7" s="50"/>
      <c r="G7" s="3"/>
    </row>
    <row r="8" spans="1:7" x14ac:dyDescent="0.35">
      <c r="A8" s="4" t="s">
        <v>13</v>
      </c>
      <c r="B8" s="9" t="s">
        <v>21</v>
      </c>
      <c r="C8" s="5">
        <v>41.940732771646068</v>
      </c>
      <c r="D8" s="5">
        <v>7.7796576539554252</v>
      </c>
      <c r="E8" s="5">
        <v>6.7918575160334314</v>
      </c>
      <c r="F8" s="50"/>
      <c r="G8" s="3"/>
    </row>
    <row r="9" spans="1:7" x14ac:dyDescent="0.35">
      <c r="A9" s="4"/>
      <c r="B9" s="9"/>
      <c r="C9" s="5"/>
      <c r="D9" s="5"/>
      <c r="E9" s="5"/>
      <c r="F9" s="50"/>
      <c r="G9" s="3"/>
    </row>
    <row r="10" spans="1:7" x14ac:dyDescent="0.35">
      <c r="A10" s="4" t="s">
        <v>103</v>
      </c>
      <c r="B10" s="9"/>
      <c r="D10" s="5">
        <v>5.0999999999999996</v>
      </c>
      <c r="E10" s="5">
        <v>0.2</v>
      </c>
      <c r="F10" s="50" t="s">
        <v>128</v>
      </c>
      <c r="G10" s="3"/>
    </row>
    <row r="11" spans="1:7" ht="26.5" x14ac:dyDescent="0.35">
      <c r="A11" s="4" t="s">
        <v>129</v>
      </c>
      <c r="B11" s="9"/>
      <c r="D11" s="8">
        <v>8.0221939289305606</v>
      </c>
      <c r="E11" s="8">
        <v>16.10814414582245</v>
      </c>
      <c r="F11" s="50" t="s">
        <v>130</v>
      </c>
      <c r="G11" s="3"/>
    </row>
    <row r="12" spans="1:7" ht="26.5" x14ac:dyDescent="0.35">
      <c r="A12" s="4" t="s">
        <v>106</v>
      </c>
      <c r="B12" s="9"/>
      <c r="C12" s="8"/>
      <c r="D12" s="8">
        <v>6.94</v>
      </c>
      <c r="E12" s="8">
        <v>4</v>
      </c>
      <c r="F12" s="50" t="s">
        <v>126</v>
      </c>
      <c r="G12" s="3"/>
    </row>
    <row r="13" spans="1:7" x14ac:dyDescent="0.35">
      <c r="A13" s="4"/>
      <c r="B13" s="9"/>
      <c r="C13" s="8"/>
      <c r="D13" s="5"/>
      <c r="E13" s="5"/>
      <c r="F13"/>
      <c r="G13" s="3"/>
    </row>
    <row r="14" spans="1:7" x14ac:dyDescent="0.35">
      <c r="A14" s="4" t="s">
        <v>100</v>
      </c>
      <c r="B14" s="9">
        <v>17.7</v>
      </c>
      <c r="C14" s="5">
        <v>17.373999999999999</v>
      </c>
      <c r="D14" s="5">
        <v>4.1210000000000004</v>
      </c>
      <c r="E14" s="5">
        <v>3.5369999999999999</v>
      </c>
      <c r="F14" s="50"/>
      <c r="G14" s="3"/>
    </row>
    <row r="15" spans="1:7" x14ac:dyDescent="0.35">
      <c r="A15" s="4" t="s">
        <v>101</v>
      </c>
      <c r="B15" s="5"/>
      <c r="C15" s="5">
        <v>17.706400000000002</v>
      </c>
      <c r="D15" s="5">
        <v>16.3475</v>
      </c>
      <c r="E15" s="5">
        <v>15.565700000000001</v>
      </c>
      <c r="F15" s="50"/>
      <c r="G15" s="3"/>
    </row>
    <row r="16" spans="1:7" x14ac:dyDescent="0.35">
      <c r="A16" s="4" t="s">
        <v>27</v>
      </c>
      <c r="B16" s="9" t="s">
        <v>21</v>
      </c>
      <c r="C16" s="48">
        <f>(B14-C14)/B14</f>
        <v>1.8418079096045228E-2</v>
      </c>
      <c r="D16" s="48">
        <f>(B14-D14)/B14</f>
        <v>0.76717514124293784</v>
      </c>
      <c r="E16" s="48">
        <f>(B14-E14)/B14</f>
        <v>0.80016949152542383</v>
      </c>
      <c r="F16" s="50"/>
      <c r="G16" s="3"/>
    </row>
    <row r="17" spans="1:7" x14ac:dyDescent="0.35">
      <c r="A17" s="4" t="s">
        <v>104</v>
      </c>
      <c r="B17" s="9" t="s">
        <v>21</v>
      </c>
      <c r="C17" s="48">
        <f>(C15-C14)/C15</f>
        <v>1.8772873085438221E-2</v>
      </c>
      <c r="D17" s="48">
        <f>(D15-D14)/D15</f>
        <v>0.74791252485089466</v>
      </c>
      <c r="E17" s="48">
        <f>(E15-E14)/E15</f>
        <v>0.77276961524377319</v>
      </c>
      <c r="F17" s="50"/>
      <c r="G17" s="3"/>
    </row>
    <row r="18" spans="1:7" x14ac:dyDescent="0.35">
      <c r="A18" s="3"/>
      <c r="B18" s="9"/>
      <c r="C18" s="5"/>
      <c r="D18" s="3"/>
      <c r="E18" s="3"/>
      <c r="F18" s="50"/>
      <c r="G18" s="3"/>
    </row>
    <row r="19" spans="1:7" x14ac:dyDescent="0.35">
      <c r="A19" s="4" t="s">
        <v>28</v>
      </c>
      <c r="B19" s="9"/>
      <c r="C19" s="5"/>
      <c r="D19" s="3"/>
      <c r="E19" s="3"/>
      <c r="F19" s="50"/>
      <c r="G19" s="3"/>
    </row>
    <row r="20" spans="1:7" x14ac:dyDescent="0.35">
      <c r="A20" s="4" t="s">
        <v>8</v>
      </c>
      <c r="B20" s="9" t="s">
        <v>21</v>
      </c>
      <c r="C20" s="5">
        <v>5.9170818182645712</v>
      </c>
      <c r="D20" s="5">
        <v>40.807244893850061</v>
      </c>
      <c r="E20" s="5">
        <v>39.668131492250048</v>
      </c>
      <c r="F20" s="50"/>
      <c r="G20" s="3"/>
    </row>
    <row r="21" spans="1:7" x14ac:dyDescent="0.35">
      <c r="A21" s="4" t="s">
        <v>14</v>
      </c>
      <c r="B21" s="9" t="s">
        <v>21</v>
      </c>
      <c r="C21" s="5">
        <v>58.863071751751853</v>
      </c>
      <c r="D21" s="5">
        <v>31.277783087801694</v>
      </c>
      <c r="E21" s="5">
        <v>36.035332858879585</v>
      </c>
      <c r="F21" s="50"/>
      <c r="G21" s="3"/>
    </row>
    <row r="22" spans="1:7" x14ac:dyDescent="0.35">
      <c r="A22" s="4" t="s">
        <v>15</v>
      </c>
      <c r="B22" s="9" t="s">
        <v>21</v>
      </c>
      <c r="C22" s="5">
        <v>24.117385404908656</v>
      </c>
      <c r="D22" s="5">
        <v>14.135750222269598</v>
      </c>
      <c r="E22" s="5">
        <v>15.505988832994744</v>
      </c>
      <c r="F22" s="50"/>
      <c r="G22" s="3"/>
    </row>
    <row r="23" spans="1:7" x14ac:dyDescent="0.35">
      <c r="A23" s="4" t="s">
        <v>16</v>
      </c>
      <c r="B23" s="9" t="s">
        <v>21</v>
      </c>
      <c r="C23" s="5">
        <v>9.8437627460361643</v>
      </c>
      <c r="D23" s="5">
        <v>11.155362539582935</v>
      </c>
      <c r="E23" s="5">
        <v>5.4690600107126421</v>
      </c>
      <c r="F23" s="50"/>
      <c r="G23" s="3"/>
    </row>
    <row r="24" spans="1:7" x14ac:dyDescent="0.35">
      <c r="A24" s="4" t="s">
        <v>17</v>
      </c>
      <c r="B24" s="9" t="s">
        <v>21</v>
      </c>
      <c r="C24" s="5">
        <v>1.258698279038724</v>
      </c>
      <c r="D24" s="5">
        <v>2.6238592564957077</v>
      </c>
      <c r="E24" s="5">
        <v>3.3214868051629782</v>
      </c>
      <c r="F24" s="50"/>
      <c r="G24" s="3"/>
    </row>
    <row r="25" spans="1:7" x14ac:dyDescent="0.35">
      <c r="A25" s="4" t="s">
        <v>29</v>
      </c>
      <c r="B25" s="9"/>
      <c r="C25" s="3"/>
      <c r="D25" s="3"/>
      <c r="E25" s="3"/>
      <c r="F25" s="50"/>
      <c r="G25" s="3"/>
    </row>
    <row r="26" spans="1:7" x14ac:dyDescent="0.35">
      <c r="A26" s="3"/>
      <c r="B26" s="3"/>
      <c r="C26" s="3"/>
      <c r="D26" s="3"/>
      <c r="E26" s="3"/>
    </row>
  </sheetData>
  <pageMargins left="0.7" right="0.7" top="0.75" bottom="0.75" header="0.3" footer="0.3"/>
  <pageSetup scale="72"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F2F5E-12D6-4F77-959E-07AEC86DEDF4}">
  <sheetPr codeName="Sheet5">
    <pageSetUpPr fitToPage="1"/>
  </sheetPr>
  <dimension ref="A1:H48"/>
  <sheetViews>
    <sheetView workbookViewId="0">
      <selection activeCell="F1" sqref="F1:F1048576"/>
    </sheetView>
  </sheetViews>
  <sheetFormatPr defaultRowHeight="14.5" x14ac:dyDescent="0.35"/>
  <cols>
    <col min="1" max="1" width="49" style="18" customWidth="1"/>
    <col min="6" max="6" width="80.81640625" style="46" customWidth="1"/>
  </cols>
  <sheetData>
    <row r="1" spans="1:8" ht="18.5" x14ac:dyDescent="0.45">
      <c r="A1" s="12" t="s">
        <v>108</v>
      </c>
      <c r="C1" s="2"/>
      <c r="D1" s="2"/>
      <c r="E1" s="2"/>
      <c r="F1" s="49"/>
    </row>
    <row r="2" spans="1:8" ht="18.5" x14ac:dyDescent="0.45">
      <c r="A2" s="1"/>
    </row>
    <row r="3" spans="1:8" x14ac:dyDescent="0.35">
      <c r="A3" s="18" t="s">
        <v>0</v>
      </c>
      <c r="B3" s="4">
        <v>2020</v>
      </c>
      <c r="C3" s="4">
        <v>2030</v>
      </c>
      <c r="D3" s="4">
        <v>2040</v>
      </c>
      <c r="E3" s="4">
        <v>2050</v>
      </c>
      <c r="F3" s="50"/>
    </row>
    <row r="4" spans="1:8" x14ac:dyDescent="0.35">
      <c r="A4" s="4" t="s">
        <v>99</v>
      </c>
      <c r="F4" s="50"/>
      <c r="G4" s="3"/>
      <c r="H4" s="3"/>
    </row>
    <row r="5" spans="1:8" ht="52.5" x14ac:dyDescent="0.35">
      <c r="A5" s="4" t="s">
        <v>102</v>
      </c>
      <c r="B5" s="9" t="s">
        <v>21</v>
      </c>
      <c r="C5" s="8">
        <v>11.017104400933851</v>
      </c>
      <c r="D5" s="5">
        <v>1.6288653012523109</v>
      </c>
      <c r="E5" s="5">
        <v>1.5251738274683074E-2</v>
      </c>
      <c r="F5" s="50" t="s">
        <v>125</v>
      </c>
      <c r="G5" s="3"/>
      <c r="H5" s="3"/>
    </row>
    <row r="6" spans="1:8" ht="65.5" x14ac:dyDescent="0.35">
      <c r="A6" s="4" t="s">
        <v>105</v>
      </c>
      <c r="C6" s="5">
        <v>4.4372382014522884</v>
      </c>
      <c r="D6" s="5">
        <v>4.7110052052257876</v>
      </c>
      <c r="E6" s="5">
        <v>4.8374822409797815</v>
      </c>
      <c r="F6" s="50" t="s">
        <v>127</v>
      </c>
      <c r="G6" s="3"/>
      <c r="H6" s="3"/>
    </row>
    <row r="7" spans="1:8" x14ac:dyDescent="0.35">
      <c r="A7" s="4"/>
      <c r="B7" s="9"/>
      <c r="C7" s="3"/>
      <c r="D7" s="3"/>
      <c r="E7" s="3"/>
      <c r="F7" s="50"/>
      <c r="G7" s="3"/>
      <c r="H7" s="3"/>
    </row>
    <row r="8" spans="1:8" x14ac:dyDescent="0.35">
      <c r="A8" s="4" t="s">
        <v>13</v>
      </c>
      <c r="B8" s="9" t="s">
        <v>21</v>
      </c>
      <c r="C8" s="5">
        <v>12.017856706996847</v>
      </c>
      <c r="D8" s="5">
        <v>7.4885568916683782</v>
      </c>
      <c r="E8" s="5">
        <v>6.7770955648804652</v>
      </c>
      <c r="F8" s="50"/>
      <c r="G8" s="3"/>
      <c r="H8" s="3"/>
    </row>
    <row r="9" spans="1:8" x14ac:dyDescent="0.35">
      <c r="A9" s="4"/>
      <c r="B9" s="9"/>
      <c r="C9" s="5"/>
      <c r="D9" s="5"/>
      <c r="E9" s="5"/>
      <c r="F9" s="50"/>
      <c r="G9" s="3"/>
      <c r="H9" s="3"/>
    </row>
    <row r="10" spans="1:8" x14ac:dyDescent="0.35">
      <c r="A10" s="4" t="s">
        <v>103</v>
      </c>
      <c r="B10" s="9"/>
      <c r="C10" s="5">
        <v>6.0529999999999999</v>
      </c>
      <c r="D10" s="5">
        <v>0.77500000000000002</v>
      </c>
      <c r="E10" s="5">
        <v>1.4999999999999999E-2</v>
      </c>
      <c r="F10" s="50" t="s">
        <v>128</v>
      </c>
      <c r="G10" s="3"/>
      <c r="H10" s="3"/>
    </row>
    <row r="11" spans="1:8" ht="26.5" x14ac:dyDescent="0.35">
      <c r="A11" s="4" t="s">
        <v>129</v>
      </c>
      <c r="B11" s="9"/>
      <c r="C11" s="5"/>
      <c r="D11" s="5">
        <v>17.594157726459759</v>
      </c>
      <c r="E11" s="5">
        <v>20.030254256184072</v>
      </c>
      <c r="F11" s="50" t="s">
        <v>130</v>
      </c>
      <c r="G11" s="3"/>
      <c r="H11" s="3"/>
    </row>
    <row r="12" spans="1:8" ht="26.5" x14ac:dyDescent="0.35">
      <c r="A12" s="4" t="s">
        <v>106</v>
      </c>
      <c r="B12" s="9"/>
      <c r="C12" s="5"/>
      <c r="D12" s="5">
        <v>4.761856751590634</v>
      </c>
      <c r="E12" s="5">
        <v>5.8000661376580371</v>
      </c>
      <c r="F12" s="50" t="s">
        <v>126</v>
      </c>
      <c r="G12" s="3"/>
      <c r="H12" s="3"/>
    </row>
    <row r="13" spans="1:8" x14ac:dyDescent="0.35">
      <c r="A13" s="4"/>
      <c r="B13" s="9"/>
      <c r="C13" s="5"/>
      <c r="D13" s="5"/>
      <c r="E13" s="5"/>
      <c r="F13"/>
      <c r="G13" s="3"/>
      <c r="H13" s="3"/>
    </row>
    <row r="14" spans="1:8" x14ac:dyDescent="0.35">
      <c r="A14" s="4" t="s">
        <v>100</v>
      </c>
      <c r="B14" s="9">
        <v>17.7</v>
      </c>
      <c r="C14" s="5">
        <v>6.0019999999999998</v>
      </c>
      <c r="D14" s="5">
        <v>3.83</v>
      </c>
      <c r="E14" s="5">
        <v>3.5219999999999998</v>
      </c>
      <c r="F14" s="50"/>
      <c r="G14" s="3"/>
      <c r="H14" s="3"/>
    </row>
    <row r="15" spans="1:8" x14ac:dyDescent="0.35">
      <c r="A15" s="4" t="s">
        <v>101</v>
      </c>
      <c r="B15" s="5"/>
      <c r="C15" s="5">
        <v>17.706400000000002</v>
      </c>
      <c r="D15" s="5">
        <v>16.3475</v>
      </c>
      <c r="E15" s="5">
        <v>15.565700000000001</v>
      </c>
      <c r="F15" s="50"/>
      <c r="G15" s="3"/>
    </row>
    <row r="16" spans="1:8" x14ac:dyDescent="0.35">
      <c r="A16" s="4" t="s">
        <v>27</v>
      </c>
      <c r="B16" s="9"/>
      <c r="C16" s="48">
        <f>(B14-C14)/B14</f>
        <v>0.66090395480225994</v>
      </c>
      <c r="D16" s="48">
        <f>(B14-D14)/B14</f>
        <v>0.78361581920903955</v>
      </c>
      <c r="E16" s="48">
        <f>(B14-E14)/B14</f>
        <v>0.8010169491525424</v>
      </c>
      <c r="F16" s="50"/>
      <c r="G16" s="3"/>
      <c r="H16" s="3"/>
    </row>
    <row r="17" spans="1:8" x14ac:dyDescent="0.35">
      <c r="A17" s="4" t="s">
        <v>104</v>
      </c>
      <c r="B17" s="9"/>
      <c r="C17" s="48">
        <f>(C15-C14)/C15</f>
        <v>0.6610265214837574</v>
      </c>
      <c r="D17" s="48">
        <f>(D15-D14)/D15</f>
        <v>0.7657134118366723</v>
      </c>
      <c r="E17" s="48">
        <f>(E15-E14)/E15</f>
        <v>0.77373327251585222</v>
      </c>
      <c r="F17" s="50"/>
      <c r="G17" s="3"/>
      <c r="H17" s="3"/>
    </row>
    <row r="18" spans="1:8" x14ac:dyDescent="0.35">
      <c r="A18" s="4"/>
      <c r="B18" s="9"/>
      <c r="C18" s="5"/>
      <c r="D18" s="3"/>
      <c r="E18" s="3"/>
      <c r="F18" s="50"/>
      <c r="G18" s="3"/>
      <c r="H18" s="3"/>
    </row>
    <row r="19" spans="1:8" x14ac:dyDescent="0.35">
      <c r="A19" s="4" t="s">
        <v>28</v>
      </c>
      <c r="B19" s="9"/>
      <c r="C19" s="5"/>
      <c r="D19" s="3"/>
      <c r="E19" s="3"/>
      <c r="F19" s="50"/>
      <c r="G19" s="3"/>
      <c r="H19" s="3"/>
    </row>
    <row r="20" spans="1:8" x14ac:dyDescent="0.35">
      <c r="A20" s="4" t="s">
        <v>8</v>
      </c>
      <c r="B20" s="9" t="s">
        <v>21</v>
      </c>
      <c r="C20" s="5">
        <v>52.794376768110403</v>
      </c>
      <c r="D20" s="5">
        <v>43.266342847409518</v>
      </c>
      <c r="E20" s="5">
        <v>39.794005513181958</v>
      </c>
      <c r="F20" s="50"/>
      <c r="G20" s="3"/>
      <c r="H20" s="3"/>
    </row>
    <row r="21" spans="1:8" x14ac:dyDescent="0.35">
      <c r="A21" s="4" t="s">
        <v>14</v>
      </c>
      <c r="B21" s="9" t="s">
        <v>21</v>
      </c>
      <c r="C21" s="5">
        <v>23.4183755208538</v>
      </c>
      <c r="D21" s="5">
        <v>32.493636373184096</v>
      </c>
      <c r="E21" s="5">
        <v>36.113825454763919</v>
      </c>
      <c r="F21" s="50"/>
      <c r="G21" s="3"/>
      <c r="H21" s="3"/>
    </row>
    <row r="22" spans="1:8" x14ac:dyDescent="0.35">
      <c r="A22" s="4" t="s">
        <v>15</v>
      </c>
      <c r="B22" s="9" t="s">
        <v>21</v>
      </c>
      <c r="C22" s="5">
        <v>9.594979860637336</v>
      </c>
      <c r="D22" s="5">
        <v>14.685245635702348</v>
      </c>
      <c r="E22" s="5">
        <v>15.539764164556733</v>
      </c>
      <c r="F22" s="50"/>
      <c r="G22" s="3"/>
      <c r="H22" s="3"/>
    </row>
    <row r="23" spans="1:8" x14ac:dyDescent="0.35">
      <c r="A23" s="4" t="s">
        <v>16</v>
      </c>
      <c r="B23" s="9" t="s">
        <v>21</v>
      </c>
      <c r="C23" s="5">
        <v>11.95233411059845</v>
      </c>
      <c r="D23" s="5">
        <v>6.8289192754780288</v>
      </c>
      <c r="E23" s="5">
        <v>5.2236831597860149</v>
      </c>
      <c r="F23" s="50"/>
      <c r="G23" s="3"/>
      <c r="H23" s="3"/>
    </row>
    <row r="24" spans="1:8" x14ac:dyDescent="0.35">
      <c r="A24" s="4" t="s">
        <v>17</v>
      </c>
      <c r="B24" s="9" t="s">
        <v>21</v>
      </c>
      <c r="C24" s="5">
        <v>2.2399337398000094</v>
      </c>
      <c r="D24" s="5">
        <v>2.7258558682260161</v>
      </c>
      <c r="E24" s="5">
        <v>3.3287217077113684</v>
      </c>
      <c r="F24" s="50"/>
      <c r="G24" s="3"/>
      <c r="H24" s="3"/>
    </row>
    <row r="25" spans="1:8" x14ac:dyDescent="0.35">
      <c r="A25" s="4" t="s">
        <v>109</v>
      </c>
      <c r="B25" s="9"/>
      <c r="C25" s="3"/>
      <c r="D25" s="3"/>
      <c r="E25" s="3"/>
      <c r="F25" s="50"/>
      <c r="G25" s="3"/>
      <c r="H25" s="3"/>
    </row>
    <row r="26" spans="1:8" x14ac:dyDescent="0.35">
      <c r="A26" s="4"/>
      <c r="B26" s="3"/>
      <c r="C26" s="3"/>
      <c r="D26" s="3"/>
      <c r="E26" s="3"/>
      <c r="G26" s="3"/>
      <c r="H26" s="3"/>
    </row>
    <row r="27" spans="1:8" x14ac:dyDescent="0.35">
      <c r="A27" s="4"/>
      <c r="G27" s="3"/>
      <c r="H27" s="3"/>
    </row>
    <row r="28" spans="1:8" x14ac:dyDescent="0.35">
      <c r="A28" s="4"/>
      <c r="G28" s="3"/>
      <c r="H28" s="3"/>
    </row>
    <row r="29" spans="1:8" x14ac:dyDescent="0.35">
      <c r="A29" s="4"/>
      <c r="G29" s="3"/>
      <c r="H29" s="3"/>
    </row>
    <row r="30" spans="1:8" x14ac:dyDescent="0.35">
      <c r="A30" s="4"/>
      <c r="G30" s="3"/>
      <c r="H30" s="3"/>
    </row>
    <row r="31" spans="1:8" x14ac:dyDescent="0.35">
      <c r="A31" s="4"/>
      <c r="G31" s="3"/>
      <c r="H31" s="3"/>
    </row>
    <row r="32" spans="1:8" x14ac:dyDescent="0.35">
      <c r="G32" s="3"/>
      <c r="H32" s="3"/>
    </row>
    <row r="33" spans="1:8" x14ac:dyDescent="0.35">
      <c r="A33" s="4"/>
      <c r="G33" s="3"/>
      <c r="H33" s="3"/>
    </row>
    <row r="34" spans="1:8" x14ac:dyDescent="0.35">
      <c r="A34" s="4"/>
      <c r="G34" s="3"/>
      <c r="H34" s="3"/>
    </row>
    <row r="35" spans="1:8" x14ac:dyDescent="0.35">
      <c r="A35" s="4"/>
      <c r="G35" s="3"/>
      <c r="H35" s="3"/>
    </row>
    <row r="36" spans="1:8" x14ac:dyDescent="0.35">
      <c r="A36" s="4"/>
      <c r="G36" s="3"/>
      <c r="H36" s="3"/>
    </row>
    <row r="37" spans="1:8" x14ac:dyDescent="0.35">
      <c r="A37" s="4"/>
      <c r="G37" s="3"/>
      <c r="H37" s="3"/>
    </row>
    <row r="38" spans="1:8" x14ac:dyDescent="0.35">
      <c r="A38" s="4"/>
      <c r="G38" s="3"/>
      <c r="H38" s="3"/>
    </row>
    <row r="39" spans="1:8" x14ac:dyDescent="0.35">
      <c r="A39" s="4"/>
      <c r="G39" s="3"/>
      <c r="H39" s="3"/>
    </row>
    <row r="40" spans="1:8" x14ac:dyDescent="0.35">
      <c r="A40" s="4"/>
      <c r="G40" s="3"/>
      <c r="H40" s="3"/>
    </row>
    <row r="41" spans="1:8" x14ac:dyDescent="0.35">
      <c r="A41" s="4"/>
      <c r="G41" s="3"/>
      <c r="H41" s="3"/>
    </row>
    <row r="42" spans="1:8" x14ac:dyDescent="0.35">
      <c r="A42" s="4"/>
      <c r="G42" s="3"/>
      <c r="H42" s="3"/>
    </row>
    <row r="43" spans="1:8" x14ac:dyDescent="0.35">
      <c r="A43" s="4"/>
      <c r="G43" s="3"/>
      <c r="H43" s="3"/>
    </row>
    <row r="44" spans="1:8" x14ac:dyDescent="0.35">
      <c r="A44" s="4"/>
      <c r="G44" s="3"/>
      <c r="H44" s="3"/>
    </row>
    <row r="45" spans="1:8" x14ac:dyDescent="0.35">
      <c r="A45" s="4"/>
      <c r="G45" s="3"/>
      <c r="H45" s="3"/>
    </row>
    <row r="46" spans="1:8" x14ac:dyDescent="0.35">
      <c r="A46" s="4"/>
      <c r="G46" s="3"/>
      <c r="H46" s="3"/>
    </row>
    <row r="47" spans="1:8" x14ac:dyDescent="0.35">
      <c r="A47" s="4"/>
      <c r="G47" s="3"/>
      <c r="H47" s="3"/>
    </row>
    <row r="48" spans="1:8" x14ac:dyDescent="0.35">
      <c r="A48" s="4" t="s">
        <v>109</v>
      </c>
    </row>
  </sheetData>
  <pageMargins left="0.7" right="0.7" top="0.75" bottom="0.75" header="0.3" footer="0.3"/>
  <pageSetup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5E312-5311-4B17-B566-FB312E1633A2}">
  <sheetPr codeName="Sheet4">
    <pageSetUpPr fitToPage="1"/>
  </sheetPr>
  <dimension ref="A1:J48"/>
  <sheetViews>
    <sheetView workbookViewId="0">
      <selection activeCell="F1" sqref="F1:F1048576"/>
    </sheetView>
  </sheetViews>
  <sheetFormatPr defaultRowHeight="14.5" x14ac:dyDescent="0.35"/>
  <cols>
    <col min="1" max="1" width="49" style="18" customWidth="1"/>
    <col min="6" max="6" width="80.81640625" style="46" customWidth="1"/>
  </cols>
  <sheetData>
    <row r="1" spans="1:10" ht="18.5" x14ac:dyDescent="0.45">
      <c r="A1" s="12" t="s">
        <v>110</v>
      </c>
      <c r="C1" s="2"/>
      <c r="D1" s="2"/>
      <c r="E1" s="2"/>
      <c r="F1" s="49"/>
      <c r="G1" s="2"/>
    </row>
    <row r="2" spans="1:10" ht="18.5" x14ac:dyDescent="0.45">
      <c r="A2" s="1"/>
    </row>
    <row r="3" spans="1:10" x14ac:dyDescent="0.35">
      <c r="A3" s="18" t="s">
        <v>0</v>
      </c>
      <c r="B3" s="4">
        <v>2020</v>
      </c>
      <c r="C3" s="4">
        <v>2030</v>
      </c>
      <c r="D3" s="4">
        <v>2040</v>
      </c>
      <c r="E3" s="4">
        <v>2050</v>
      </c>
      <c r="F3" s="50"/>
    </row>
    <row r="4" spans="1:10" x14ac:dyDescent="0.35">
      <c r="A4" s="4" t="s">
        <v>99</v>
      </c>
      <c r="B4" s="3"/>
      <c r="C4" s="3"/>
      <c r="D4" s="3"/>
      <c r="E4" s="3"/>
      <c r="F4" s="50"/>
      <c r="G4" s="3"/>
      <c r="H4" s="3"/>
      <c r="I4" s="3"/>
      <c r="J4" s="3"/>
    </row>
    <row r="5" spans="1:10" ht="52.5" x14ac:dyDescent="0.35">
      <c r="A5" s="4" t="s">
        <v>102</v>
      </c>
      <c r="B5" s="9" t="s">
        <v>21</v>
      </c>
      <c r="C5" s="8">
        <v>0</v>
      </c>
      <c r="D5" s="5">
        <v>11.114634354272695</v>
      </c>
      <c r="E5" s="5">
        <v>0.49456555082852999</v>
      </c>
      <c r="F5" s="50" t="s">
        <v>125</v>
      </c>
      <c r="G5" s="3"/>
      <c r="H5" s="3"/>
      <c r="I5" s="3"/>
      <c r="J5" s="3"/>
    </row>
    <row r="6" spans="1:10" ht="65.5" x14ac:dyDescent="0.35">
      <c r="A6" s="4" t="s">
        <v>105</v>
      </c>
      <c r="B6" s="9" t="s">
        <v>21</v>
      </c>
      <c r="C6" s="8">
        <v>1.9465579008377558</v>
      </c>
      <c r="D6" s="5">
        <v>4.3606848556725524</v>
      </c>
      <c r="E6" s="5">
        <v>4.3677663345981879</v>
      </c>
      <c r="F6" s="50" t="s">
        <v>127</v>
      </c>
      <c r="G6" s="3"/>
      <c r="H6" s="3"/>
      <c r="I6" s="3"/>
      <c r="J6" s="3"/>
    </row>
    <row r="7" spans="1:10" x14ac:dyDescent="0.35">
      <c r="A7" s="4"/>
      <c r="B7" s="3"/>
      <c r="C7" s="3"/>
      <c r="D7" s="3"/>
      <c r="E7" s="3"/>
      <c r="F7" s="50"/>
      <c r="G7" s="3"/>
      <c r="H7" s="3"/>
      <c r="I7" s="3"/>
      <c r="J7" s="3"/>
    </row>
    <row r="8" spans="1:10" x14ac:dyDescent="0.35">
      <c r="A8" s="4" t="s">
        <v>13</v>
      </c>
      <c r="B8" s="9" t="s">
        <v>21</v>
      </c>
      <c r="C8" s="5">
        <v>41.940732771646068</v>
      </c>
      <c r="D8" s="5">
        <v>8.3684662562801542</v>
      </c>
      <c r="E8" s="5">
        <v>6.7918575160334314</v>
      </c>
      <c r="F8" s="50"/>
      <c r="G8" s="3"/>
      <c r="H8" s="3"/>
      <c r="I8" s="3"/>
      <c r="J8" s="3"/>
    </row>
    <row r="9" spans="1:10" x14ac:dyDescent="0.35">
      <c r="A9" s="4"/>
      <c r="B9" s="3"/>
      <c r="C9" s="3"/>
      <c r="D9" s="3"/>
      <c r="E9" s="3"/>
      <c r="F9" s="50"/>
      <c r="G9" s="3"/>
      <c r="H9" s="3"/>
      <c r="I9" s="3"/>
      <c r="J9" s="3"/>
    </row>
    <row r="10" spans="1:10" x14ac:dyDescent="0.35">
      <c r="A10" s="4" t="s">
        <v>103</v>
      </c>
      <c r="B10" s="3"/>
      <c r="D10" s="5">
        <v>4.8360000000000003</v>
      </c>
      <c r="E10" s="5">
        <v>0.41499999999999998</v>
      </c>
      <c r="F10" s="50" t="s">
        <v>128</v>
      </c>
      <c r="G10" s="3"/>
      <c r="H10" s="3"/>
      <c r="I10" s="3"/>
      <c r="J10" s="3"/>
    </row>
    <row r="11" spans="1:10" ht="26.5" x14ac:dyDescent="0.35">
      <c r="A11" s="4" t="s">
        <v>129</v>
      </c>
      <c r="B11" s="3"/>
      <c r="D11" s="5">
        <v>8.5521590294288821</v>
      </c>
      <c r="E11" s="5">
        <v>17.685801981506664</v>
      </c>
      <c r="F11" s="50" t="s">
        <v>130</v>
      </c>
      <c r="G11" s="3"/>
      <c r="H11" s="3"/>
      <c r="I11" s="3"/>
      <c r="J11" s="3"/>
    </row>
    <row r="12" spans="1:10" ht="26.5" x14ac:dyDescent="0.35">
      <c r="A12" s="4" t="s">
        <v>106</v>
      </c>
      <c r="B12" s="3"/>
      <c r="C12" s="3"/>
      <c r="D12" s="5">
        <v>7.0740113622592338</v>
      </c>
      <c r="E12" s="5">
        <v>4.2453875465338848</v>
      </c>
      <c r="F12" s="50" t="s">
        <v>126</v>
      </c>
      <c r="G12" s="3"/>
      <c r="H12" s="3"/>
      <c r="I12" s="3"/>
      <c r="J12" s="3"/>
    </row>
    <row r="13" spans="1:10" x14ac:dyDescent="0.35">
      <c r="A13" s="4"/>
      <c r="B13" s="3"/>
      <c r="C13" s="3"/>
      <c r="D13" s="3"/>
      <c r="E13" s="3"/>
      <c r="F13"/>
      <c r="G13" s="3"/>
      <c r="H13" s="3"/>
      <c r="I13" s="3"/>
      <c r="J13" s="3"/>
    </row>
    <row r="14" spans="1:10" x14ac:dyDescent="0.35">
      <c r="A14" s="4" t="s">
        <v>100</v>
      </c>
      <c r="B14" s="9">
        <v>17.7</v>
      </c>
      <c r="C14" s="5">
        <v>17.373999999999999</v>
      </c>
      <c r="D14" s="5">
        <v>4.5350000000000001</v>
      </c>
      <c r="E14" s="5">
        <v>3.5369999999999999</v>
      </c>
      <c r="F14" s="50"/>
      <c r="G14" s="3"/>
      <c r="H14" s="3"/>
      <c r="I14" s="3"/>
      <c r="J14" s="3"/>
    </row>
    <row r="15" spans="1:10" x14ac:dyDescent="0.35">
      <c r="A15" s="4" t="s">
        <v>101</v>
      </c>
      <c r="B15" s="3"/>
      <c r="C15" s="5">
        <v>17.706400000000002</v>
      </c>
      <c r="D15" s="5">
        <v>16.3475</v>
      </c>
      <c r="E15" s="5">
        <v>15.565700000000001</v>
      </c>
      <c r="F15" s="50"/>
      <c r="G15" s="3"/>
      <c r="H15" s="3"/>
      <c r="I15" s="3"/>
      <c r="J15" s="3"/>
    </row>
    <row r="16" spans="1:10" x14ac:dyDescent="0.35">
      <c r="A16" s="4" t="s">
        <v>27</v>
      </c>
      <c r="B16" s="3"/>
      <c r="C16" s="48">
        <f>(B14-C14)/B14</f>
        <v>1.8418079096045228E-2</v>
      </c>
      <c r="D16" s="48">
        <f>(B14-D14)/B14</f>
        <v>0.7437853107344633</v>
      </c>
      <c r="E16" s="48">
        <f>(B14-E14)/B14</f>
        <v>0.80016949152542383</v>
      </c>
      <c r="F16" s="50"/>
      <c r="G16" s="3"/>
      <c r="H16" s="3"/>
      <c r="I16" s="3"/>
      <c r="J16" s="3"/>
    </row>
    <row r="17" spans="1:10" x14ac:dyDescent="0.35">
      <c r="A17" s="4" t="s">
        <v>104</v>
      </c>
      <c r="B17" s="3"/>
      <c r="C17" s="48">
        <f>(C15-C14)/C15</f>
        <v>1.8772873085438221E-2</v>
      </c>
      <c r="D17" s="48">
        <f>(D15-D14)/D15</f>
        <v>0.72258755161339649</v>
      </c>
      <c r="E17" s="48">
        <f>(E15-E14)/E15</f>
        <v>0.77276961524377319</v>
      </c>
      <c r="F17" s="50"/>
      <c r="G17" s="3"/>
      <c r="H17" s="3"/>
      <c r="I17" s="3"/>
      <c r="J17" s="3"/>
    </row>
    <row r="18" spans="1:10" x14ac:dyDescent="0.35">
      <c r="A18" s="4"/>
      <c r="B18" s="3"/>
      <c r="C18" s="3"/>
      <c r="D18" s="3"/>
      <c r="E18" s="3"/>
      <c r="F18" s="50"/>
      <c r="G18" s="3"/>
      <c r="H18" s="3"/>
      <c r="I18" s="3"/>
      <c r="J18" s="3"/>
    </row>
    <row r="19" spans="1:10" x14ac:dyDescent="0.35">
      <c r="A19" s="4" t="s">
        <v>28</v>
      </c>
      <c r="B19" s="9"/>
      <c r="C19" s="5"/>
      <c r="D19" s="3"/>
      <c r="E19" s="3"/>
      <c r="F19" s="50"/>
      <c r="G19" s="3"/>
      <c r="H19" s="3"/>
      <c r="I19" s="3"/>
      <c r="J19" s="3"/>
    </row>
    <row r="20" spans="1:10" x14ac:dyDescent="0.35">
      <c r="A20" s="4" t="s">
        <v>8</v>
      </c>
      <c r="B20" s="9" t="s">
        <v>21</v>
      </c>
      <c r="C20" s="5">
        <v>5.9170818182645712</v>
      </c>
      <c r="D20" s="5">
        <v>37.335652159542612</v>
      </c>
      <c r="E20" s="5">
        <v>39.668131492250048</v>
      </c>
      <c r="F20" s="50"/>
      <c r="G20" s="3"/>
      <c r="H20" s="3"/>
      <c r="I20" s="3"/>
      <c r="J20" s="3"/>
    </row>
    <row r="21" spans="1:10" x14ac:dyDescent="0.35">
      <c r="A21" s="4" t="s">
        <v>14</v>
      </c>
      <c r="B21" s="9" t="s">
        <v>21</v>
      </c>
      <c r="C21" s="5">
        <v>58.863071751751853</v>
      </c>
      <c r="D21" s="5">
        <v>32.759525100571459</v>
      </c>
      <c r="E21" s="5">
        <v>36.035332858879585</v>
      </c>
      <c r="F21" s="50"/>
      <c r="G21" s="3"/>
      <c r="H21" s="3"/>
      <c r="I21" s="3"/>
      <c r="J21" s="3"/>
    </row>
    <row r="22" spans="1:10" x14ac:dyDescent="0.35">
      <c r="A22" s="4" t="s">
        <v>15</v>
      </c>
      <c r="B22" s="9" t="s">
        <v>21</v>
      </c>
      <c r="C22" s="5">
        <v>24.117385404908656</v>
      </c>
      <c r="D22" s="5">
        <v>17.070736206156642</v>
      </c>
      <c r="E22" s="5">
        <v>15.505988832994744</v>
      </c>
      <c r="F22" s="50"/>
      <c r="G22" s="3"/>
      <c r="H22" s="3"/>
      <c r="I22" s="3"/>
      <c r="J22" s="3"/>
    </row>
    <row r="23" spans="1:10" x14ac:dyDescent="0.35">
      <c r="A23" s="4" t="s">
        <v>16</v>
      </c>
      <c r="B23" s="9" t="s">
        <v>21</v>
      </c>
      <c r="C23" s="5">
        <v>9.8415971182320341</v>
      </c>
      <c r="D23" s="5">
        <v>10.370466810281499</v>
      </c>
      <c r="E23" s="5">
        <v>5.4690600107126421</v>
      </c>
      <c r="F23" s="50"/>
      <c r="G23" s="3"/>
      <c r="H23" s="3"/>
      <c r="I23" s="3"/>
      <c r="J23" s="3"/>
    </row>
    <row r="24" spans="1:10" x14ac:dyDescent="0.35">
      <c r="A24" s="4" t="s">
        <v>17</v>
      </c>
      <c r="B24" s="9" t="s">
        <v>21</v>
      </c>
      <c r="C24" s="5">
        <v>1.258698279038724</v>
      </c>
      <c r="D24" s="5">
        <v>2.4636197234477919</v>
      </c>
      <c r="E24" s="5">
        <v>3.3214868051629782</v>
      </c>
      <c r="F24" s="50"/>
      <c r="G24" s="3"/>
      <c r="H24" s="3"/>
      <c r="I24" s="3"/>
      <c r="J24" s="3"/>
    </row>
    <row r="25" spans="1:10" x14ac:dyDescent="0.35">
      <c r="A25" s="4" t="s">
        <v>109</v>
      </c>
      <c r="B25" s="9"/>
      <c r="C25" s="3"/>
      <c r="D25" s="3"/>
      <c r="E25" s="3"/>
      <c r="F25" s="50"/>
      <c r="G25" s="3"/>
      <c r="H25" s="3"/>
      <c r="I25" s="3"/>
      <c r="J25" s="3"/>
    </row>
    <row r="26" spans="1:10" x14ac:dyDescent="0.35">
      <c r="A26" s="4"/>
      <c r="B26" s="3"/>
      <c r="C26" s="3"/>
      <c r="D26" s="3"/>
      <c r="E26" s="3"/>
      <c r="G26" s="3"/>
      <c r="H26" s="3"/>
      <c r="I26" s="3"/>
      <c r="J26" s="3"/>
    </row>
    <row r="27" spans="1:10" x14ac:dyDescent="0.35">
      <c r="A27" s="4"/>
      <c r="G27" s="3"/>
      <c r="H27" s="3"/>
      <c r="I27" s="3"/>
      <c r="J27" s="3"/>
    </row>
    <row r="28" spans="1:10" x14ac:dyDescent="0.35">
      <c r="A28" s="4"/>
      <c r="G28" s="3"/>
      <c r="H28" s="3"/>
      <c r="I28" s="3"/>
      <c r="J28" s="3"/>
    </row>
    <row r="29" spans="1:10" x14ac:dyDescent="0.35">
      <c r="A29" s="4"/>
      <c r="G29" s="3"/>
      <c r="H29" s="3"/>
      <c r="I29" s="3"/>
      <c r="J29" s="3"/>
    </row>
    <row r="30" spans="1:10" x14ac:dyDescent="0.35">
      <c r="A30" s="4"/>
      <c r="G30" s="3"/>
      <c r="H30" s="3"/>
      <c r="I30" s="3"/>
      <c r="J30" s="3"/>
    </row>
    <row r="31" spans="1:10" x14ac:dyDescent="0.35">
      <c r="A31" s="4"/>
      <c r="G31" s="3"/>
      <c r="H31" s="3"/>
      <c r="I31" s="3"/>
      <c r="J31" s="3"/>
    </row>
    <row r="32" spans="1:10" x14ac:dyDescent="0.35">
      <c r="G32" s="3"/>
      <c r="H32" s="3"/>
      <c r="I32" s="3"/>
      <c r="J32" s="3"/>
    </row>
    <row r="33" spans="1:10" x14ac:dyDescent="0.35">
      <c r="A33" s="4"/>
      <c r="G33" s="3"/>
      <c r="H33" s="3"/>
      <c r="I33" s="3"/>
      <c r="J33" s="3"/>
    </row>
    <row r="34" spans="1:10" x14ac:dyDescent="0.35">
      <c r="A34" s="4"/>
      <c r="G34" s="3"/>
      <c r="H34" s="3"/>
      <c r="I34" s="3"/>
      <c r="J34" s="3"/>
    </row>
    <row r="35" spans="1:10" x14ac:dyDescent="0.35">
      <c r="A35" s="4"/>
      <c r="G35" s="3"/>
      <c r="H35" s="3"/>
      <c r="I35" s="3"/>
      <c r="J35" s="3"/>
    </row>
    <row r="36" spans="1:10" x14ac:dyDescent="0.35">
      <c r="A36" s="4"/>
      <c r="G36" s="3"/>
      <c r="H36" s="3"/>
      <c r="I36" s="3"/>
      <c r="J36" s="3"/>
    </row>
    <row r="37" spans="1:10" x14ac:dyDescent="0.35">
      <c r="A37" s="4"/>
      <c r="G37" s="3"/>
      <c r="H37" s="3"/>
      <c r="I37" s="3"/>
      <c r="J37" s="3"/>
    </row>
    <row r="38" spans="1:10" x14ac:dyDescent="0.35">
      <c r="A38" s="4"/>
      <c r="G38" s="3"/>
      <c r="H38" s="3"/>
      <c r="I38" s="3"/>
      <c r="J38" s="3"/>
    </row>
    <row r="39" spans="1:10" x14ac:dyDescent="0.35">
      <c r="A39" s="4"/>
      <c r="G39" s="3"/>
      <c r="H39" s="3"/>
      <c r="I39" s="3"/>
      <c r="J39" s="3"/>
    </row>
    <row r="40" spans="1:10" x14ac:dyDescent="0.35">
      <c r="A40" s="4"/>
      <c r="G40" s="3"/>
      <c r="H40" s="3"/>
      <c r="I40" s="3"/>
      <c r="J40" s="3"/>
    </row>
    <row r="41" spans="1:10" x14ac:dyDescent="0.35">
      <c r="A41" s="4"/>
      <c r="G41" s="3"/>
      <c r="H41" s="3"/>
      <c r="I41" s="3"/>
      <c r="J41" s="3"/>
    </row>
    <row r="42" spans="1:10" x14ac:dyDescent="0.35">
      <c r="A42" s="4"/>
      <c r="G42" s="3"/>
      <c r="H42" s="3"/>
      <c r="I42" s="3"/>
      <c r="J42" s="3"/>
    </row>
    <row r="43" spans="1:10" x14ac:dyDescent="0.35">
      <c r="A43" s="4"/>
      <c r="G43" s="3"/>
      <c r="H43" s="3"/>
      <c r="I43" s="3"/>
      <c r="J43" s="3"/>
    </row>
    <row r="44" spans="1:10" x14ac:dyDescent="0.35">
      <c r="A44" s="4"/>
      <c r="G44" s="3"/>
      <c r="H44" s="3"/>
      <c r="I44" s="3"/>
      <c r="J44" s="3"/>
    </row>
    <row r="45" spans="1:10" x14ac:dyDescent="0.35">
      <c r="A45" s="4"/>
      <c r="G45" s="3"/>
      <c r="H45" s="3"/>
      <c r="I45" s="3"/>
      <c r="J45" s="3"/>
    </row>
    <row r="46" spans="1:10" x14ac:dyDescent="0.35">
      <c r="A46" s="4"/>
      <c r="G46" s="3"/>
      <c r="H46" s="3"/>
      <c r="I46" s="3"/>
      <c r="J46" s="3"/>
    </row>
    <row r="47" spans="1:10" x14ac:dyDescent="0.35">
      <c r="A47" s="4"/>
      <c r="G47" s="3"/>
      <c r="H47" s="3"/>
      <c r="I47" s="3"/>
      <c r="J47" s="3"/>
    </row>
    <row r="48" spans="1:10" x14ac:dyDescent="0.35">
      <c r="A48" s="3"/>
      <c r="G48" s="3"/>
      <c r="H48" s="3"/>
    </row>
  </sheetData>
  <pageMargins left="0.7" right="0.7" top="0.75" bottom="0.75" header="0.3" footer="0.3"/>
  <pageSetup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6431D-83A3-432C-8CE7-DF0BAEF141C0}">
  <sheetPr codeName="Sheet3">
    <pageSetUpPr fitToPage="1"/>
  </sheetPr>
  <dimension ref="A1:J49"/>
  <sheetViews>
    <sheetView workbookViewId="0">
      <selection activeCell="F1" sqref="F1:F1048576"/>
    </sheetView>
  </sheetViews>
  <sheetFormatPr defaultRowHeight="14.5" x14ac:dyDescent="0.35"/>
  <cols>
    <col min="1" max="1" width="49" style="18" customWidth="1"/>
    <col min="6" max="6" width="80.81640625" style="46" customWidth="1"/>
  </cols>
  <sheetData>
    <row r="1" spans="1:10" ht="18.5" x14ac:dyDescent="0.45">
      <c r="A1" s="12" t="s">
        <v>111</v>
      </c>
      <c r="C1" s="2"/>
      <c r="D1" s="2"/>
      <c r="E1" s="2"/>
      <c r="F1" s="49"/>
      <c r="G1" s="2"/>
      <c r="H1" s="2"/>
    </row>
    <row r="2" spans="1:10" ht="18.5" x14ac:dyDescent="0.45">
      <c r="A2" s="1"/>
    </row>
    <row r="3" spans="1:10" x14ac:dyDescent="0.35">
      <c r="A3" s="18" t="s">
        <v>0</v>
      </c>
      <c r="B3" s="4">
        <v>2020</v>
      </c>
      <c r="C3" s="4">
        <v>2030</v>
      </c>
      <c r="D3" s="4">
        <v>2040</v>
      </c>
      <c r="E3" s="4">
        <v>2050</v>
      </c>
      <c r="F3" s="50"/>
      <c r="G3" s="4"/>
    </row>
    <row r="4" spans="1:10" x14ac:dyDescent="0.35">
      <c r="A4" s="4" t="s">
        <v>99</v>
      </c>
      <c r="B4" s="3"/>
      <c r="C4" s="3"/>
      <c r="D4" s="3"/>
      <c r="E4" s="3"/>
      <c r="F4" s="50"/>
      <c r="G4" s="3"/>
      <c r="H4" s="3"/>
      <c r="I4" s="3"/>
      <c r="J4" s="3"/>
    </row>
    <row r="5" spans="1:10" ht="52.5" x14ac:dyDescent="0.35">
      <c r="A5" s="4" t="s">
        <v>102</v>
      </c>
      <c r="B5" s="9" t="s">
        <v>21</v>
      </c>
      <c r="C5" s="8">
        <v>10.855961760462456</v>
      </c>
      <c r="D5" s="5">
        <v>2.4151356180275005</v>
      </c>
      <c r="E5" s="5">
        <v>4.4958592009803143E-2</v>
      </c>
      <c r="F5" s="50" t="s">
        <v>125</v>
      </c>
      <c r="G5" s="5"/>
      <c r="H5" s="3"/>
      <c r="I5" s="3"/>
      <c r="J5" s="3"/>
    </row>
    <row r="6" spans="1:10" ht="65.5" x14ac:dyDescent="0.35">
      <c r="A6" s="4" t="s">
        <v>105</v>
      </c>
      <c r="B6" s="9" t="s">
        <v>21</v>
      </c>
      <c r="C6" s="8">
        <v>4.487875206986808</v>
      </c>
      <c r="D6" s="5">
        <v>4.5189627453465215</v>
      </c>
      <c r="E6" s="5">
        <v>3.8183071436856886</v>
      </c>
      <c r="F6" s="50" t="s">
        <v>127</v>
      </c>
      <c r="G6" s="5"/>
      <c r="H6" s="3"/>
      <c r="I6" s="3"/>
      <c r="J6" s="3"/>
    </row>
    <row r="7" spans="1:10" x14ac:dyDescent="0.35">
      <c r="A7" s="4"/>
      <c r="B7" s="9"/>
      <c r="C7" s="3"/>
      <c r="D7" s="3"/>
      <c r="E7" s="3"/>
      <c r="F7" s="50"/>
      <c r="G7" s="3"/>
      <c r="H7" s="3"/>
      <c r="I7" s="3"/>
      <c r="J7" s="3"/>
    </row>
    <row r="8" spans="1:10" x14ac:dyDescent="0.35">
      <c r="A8" s="4" t="s">
        <v>13</v>
      </c>
      <c r="B8" s="9" t="s">
        <v>21</v>
      </c>
      <c r="C8" s="5">
        <v>12.323644380180296</v>
      </c>
      <c r="D8" s="5">
        <v>7.5196488538460269</v>
      </c>
      <c r="E8" s="5">
        <v>6.7770955648804652</v>
      </c>
      <c r="F8" s="50"/>
      <c r="G8" s="5"/>
      <c r="H8" s="3"/>
      <c r="I8" s="3"/>
      <c r="J8" s="3"/>
    </row>
    <row r="9" spans="1:10" x14ac:dyDescent="0.35">
      <c r="A9" s="4"/>
      <c r="B9" s="9"/>
      <c r="C9" s="5"/>
      <c r="D9" s="5"/>
      <c r="E9" s="5"/>
      <c r="F9" s="50"/>
      <c r="G9" s="5"/>
      <c r="H9" s="3"/>
      <c r="I9" s="3"/>
      <c r="J9" s="3"/>
    </row>
    <row r="10" spans="1:10" x14ac:dyDescent="0.35">
      <c r="A10" s="4" t="s">
        <v>103</v>
      </c>
      <c r="C10" s="53">
        <v>4.2300000000000004</v>
      </c>
      <c r="D10" s="53">
        <v>1.33</v>
      </c>
      <c r="E10" s="53">
        <v>4.4999999999999998E-2</v>
      </c>
      <c r="F10" s="50" t="s">
        <v>128</v>
      </c>
      <c r="G10" s="5"/>
      <c r="H10" s="3"/>
      <c r="I10" s="3"/>
      <c r="J10" s="3"/>
    </row>
    <row r="11" spans="1:10" ht="26.5" x14ac:dyDescent="0.35">
      <c r="A11" s="4" t="s">
        <v>129</v>
      </c>
      <c r="D11" s="53">
        <v>16.89809553356978</v>
      </c>
      <c r="E11" s="53">
        <v>16.44165658306536</v>
      </c>
      <c r="F11" s="50" t="s">
        <v>130</v>
      </c>
      <c r="H11" s="3"/>
      <c r="I11" s="3"/>
      <c r="J11" s="3"/>
    </row>
    <row r="12" spans="1:10" ht="26.5" x14ac:dyDescent="0.35">
      <c r="A12" s="4" t="s">
        <v>106</v>
      </c>
      <c r="C12" s="53"/>
      <c r="D12" s="53">
        <v>4.9250733631941772</v>
      </c>
      <c r="E12" s="53">
        <v>5.8245223468891849</v>
      </c>
      <c r="F12" s="50" t="s">
        <v>126</v>
      </c>
      <c r="H12" s="3"/>
      <c r="I12" s="3"/>
      <c r="J12" s="3"/>
    </row>
    <row r="13" spans="1:10" x14ac:dyDescent="0.35">
      <c r="A13" s="4"/>
      <c r="F13"/>
      <c r="H13" s="3"/>
      <c r="I13" s="3"/>
      <c r="J13" s="3"/>
    </row>
    <row r="14" spans="1:10" x14ac:dyDescent="0.35">
      <c r="A14" s="4" t="s">
        <v>100</v>
      </c>
      <c r="B14" s="9">
        <v>17.7</v>
      </c>
      <c r="C14" s="5">
        <v>6.3079999999999998</v>
      </c>
      <c r="D14" s="5">
        <v>3.8610000000000002</v>
      </c>
      <c r="E14" s="5">
        <v>3.5219999999999998</v>
      </c>
      <c r="F14" s="50"/>
      <c r="G14" s="5"/>
      <c r="H14" s="3"/>
      <c r="I14" s="3"/>
      <c r="J14" s="3"/>
    </row>
    <row r="15" spans="1:10" x14ac:dyDescent="0.35">
      <c r="A15" s="4" t="s">
        <v>101</v>
      </c>
      <c r="B15" s="9"/>
      <c r="C15" s="5">
        <v>17.706400000000002</v>
      </c>
      <c r="D15" s="5">
        <v>16.3475</v>
      </c>
      <c r="E15" s="5">
        <v>15.565700000000001</v>
      </c>
      <c r="F15" s="50"/>
      <c r="G15" s="3"/>
      <c r="H15" s="3"/>
      <c r="I15" s="3"/>
      <c r="J15" s="3"/>
    </row>
    <row r="16" spans="1:10" x14ac:dyDescent="0.35">
      <c r="A16" s="4" t="s">
        <v>27</v>
      </c>
      <c r="B16" s="9"/>
      <c r="C16" s="48">
        <f>(B14-C14)/B14</f>
        <v>0.64361581920903954</v>
      </c>
      <c r="D16" s="48">
        <f>(B14-D14)/B14</f>
        <v>0.78186440677966096</v>
      </c>
      <c r="E16" s="48">
        <f>(B14-E14)/B14</f>
        <v>0.8010169491525424</v>
      </c>
      <c r="F16" s="50"/>
      <c r="G16" s="3"/>
      <c r="H16" s="3"/>
      <c r="I16" s="3"/>
      <c r="J16" s="3"/>
    </row>
    <row r="17" spans="1:10" x14ac:dyDescent="0.35">
      <c r="A17" s="4" t="s">
        <v>104</v>
      </c>
      <c r="B17" s="9"/>
      <c r="C17" s="48">
        <f>(C15-C14)/C15</f>
        <v>0.64374463470835408</v>
      </c>
      <c r="D17" s="48">
        <f>(D15-D14)/D15</f>
        <v>0.76381709741550696</v>
      </c>
      <c r="E17" s="48">
        <f>(E15-E14)/E15</f>
        <v>0.77373327251585222</v>
      </c>
      <c r="F17" s="50"/>
      <c r="G17" s="3"/>
      <c r="H17" s="3"/>
      <c r="I17" s="3"/>
      <c r="J17" s="3"/>
    </row>
    <row r="18" spans="1:10" x14ac:dyDescent="0.35">
      <c r="A18" s="4"/>
      <c r="B18" s="9"/>
      <c r="C18" s="5"/>
      <c r="D18" s="3"/>
      <c r="E18" s="3"/>
      <c r="F18" s="50"/>
      <c r="G18" s="3"/>
      <c r="H18" s="3"/>
      <c r="I18" s="3"/>
      <c r="J18" s="3"/>
    </row>
    <row r="19" spans="1:10" x14ac:dyDescent="0.35">
      <c r="A19" s="4" t="s">
        <v>28</v>
      </c>
      <c r="B19" s="9"/>
      <c r="C19" s="5"/>
      <c r="D19" s="3"/>
      <c r="E19" s="3"/>
      <c r="F19" s="50"/>
      <c r="G19" s="3"/>
      <c r="H19" s="3"/>
      <c r="I19" s="3"/>
      <c r="J19" s="3"/>
    </row>
    <row r="20" spans="1:10" x14ac:dyDescent="0.35">
      <c r="A20" s="4" t="s">
        <v>8</v>
      </c>
      <c r="B20" s="9" t="s">
        <v>21</v>
      </c>
      <c r="C20" s="5">
        <v>50.901538800642712</v>
      </c>
      <c r="D20" s="5">
        <v>42.924404947837388</v>
      </c>
      <c r="E20" s="5">
        <v>39.794005513181958</v>
      </c>
      <c r="F20" s="50"/>
      <c r="G20" s="5"/>
      <c r="H20" s="3"/>
      <c r="I20" s="3"/>
      <c r="J20" s="3"/>
    </row>
    <row r="21" spans="1:10" x14ac:dyDescent="0.35">
      <c r="A21" s="4" t="s">
        <v>14</v>
      </c>
      <c r="B21" s="9" t="s">
        <v>21</v>
      </c>
      <c r="C21" s="5">
        <v>22.837293306912684</v>
      </c>
      <c r="D21" s="5">
        <v>32.359282903658368</v>
      </c>
      <c r="E21" s="5">
        <v>36.113825454763919</v>
      </c>
      <c r="F21" s="50"/>
      <c r="G21" s="5"/>
      <c r="H21" s="3"/>
      <c r="I21" s="3"/>
      <c r="J21" s="3"/>
    </row>
    <row r="22" spans="1:10" x14ac:dyDescent="0.35">
      <c r="A22" s="4" t="s">
        <v>15</v>
      </c>
      <c r="B22" s="9" t="s">
        <v>21</v>
      </c>
      <c r="C22" s="5">
        <v>9.3568987804541841</v>
      </c>
      <c r="D22" s="5">
        <v>14.624525632581296</v>
      </c>
      <c r="E22" s="5">
        <v>15.539764164556733</v>
      </c>
      <c r="F22" s="50"/>
      <c r="G22" s="5"/>
      <c r="H22" s="3"/>
      <c r="I22" s="3"/>
      <c r="J22" s="3"/>
    </row>
    <row r="23" spans="1:10" x14ac:dyDescent="0.35">
      <c r="A23" s="4" t="s">
        <v>16</v>
      </c>
      <c r="B23" s="9" t="s">
        <v>21</v>
      </c>
      <c r="C23" s="5">
        <v>14.678880343795305</v>
      </c>
      <c r="D23" s="5">
        <v>7.3772014143515721</v>
      </c>
      <c r="E23" s="5">
        <v>5.2236831597860149</v>
      </c>
      <c r="F23" s="50"/>
      <c r="G23" s="5"/>
      <c r="H23" s="3"/>
      <c r="I23" s="3"/>
      <c r="J23" s="3"/>
    </row>
    <row r="24" spans="1:10" x14ac:dyDescent="0.35">
      <c r="A24" s="4" t="s">
        <v>17</v>
      </c>
      <c r="B24" s="9" t="s">
        <v>21</v>
      </c>
      <c r="C24" s="5">
        <v>2.2253887681951143</v>
      </c>
      <c r="D24" s="5">
        <v>2.714585101571366</v>
      </c>
      <c r="E24" s="5">
        <v>3.3287217077113684</v>
      </c>
      <c r="F24" s="50"/>
      <c r="G24" s="5"/>
      <c r="H24" s="3"/>
      <c r="I24" s="3"/>
      <c r="J24" s="3"/>
    </row>
    <row r="25" spans="1:10" x14ac:dyDescent="0.35">
      <c r="A25" s="4" t="s">
        <v>109</v>
      </c>
      <c r="B25" s="9"/>
      <c r="C25" s="3"/>
      <c r="D25" s="3"/>
      <c r="E25" s="3"/>
      <c r="F25" s="50"/>
      <c r="G25" s="3"/>
      <c r="H25" s="3"/>
      <c r="I25" s="3"/>
      <c r="J25" s="3"/>
    </row>
    <row r="26" spans="1:10" x14ac:dyDescent="0.35">
      <c r="A26" s="4"/>
      <c r="B26" s="3"/>
      <c r="C26" s="3"/>
      <c r="D26" s="3"/>
      <c r="E26" s="3"/>
      <c r="G26" s="3"/>
      <c r="H26" s="3"/>
      <c r="I26" s="3"/>
      <c r="J26" s="3"/>
    </row>
    <row r="27" spans="1:10" x14ac:dyDescent="0.35">
      <c r="A27" s="4"/>
      <c r="B27" s="3"/>
      <c r="C27" s="3"/>
      <c r="D27" s="3"/>
      <c r="E27" s="3"/>
      <c r="G27" s="3"/>
      <c r="H27" s="3"/>
      <c r="I27" s="3"/>
      <c r="J27" s="3"/>
    </row>
    <row r="28" spans="1:10" x14ac:dyDescent="0.35">
      <c r="A28" s="4"/>
      <c r="H28" s="3"/>
      <c r="I28" s="3"/>
      <c r="J28" s="3"/>
    </row>
    <row r="29" spans="1:10" x14ac:dyDescent="0.35">
      <c r="A29" s="4"/>
      <c r="H29" s="3"/>
      <c r="I29" s="3"/>
      <c r="J29" s="3"/>
    </row>
    <row r="30" spans="1:10" x14ac:dyDescent="0.35">
      <c r="A30" s="4"/>
      <c r="H30" s="3"/>
      <c r="I30" s="3"/>
      <c r="J30" s="3"/>
    </row>
    <row r="31" spans="1:10" x14ac:dyDescent="0.35">
      <c r="A31" s="4"/>
      <c r="H31" s="3"/>
      <c r="I31" s="3"/>
      <c r="J31" s="3"/>
    </row>
    <row r="32" spans="1:10" x14ac:dyDescent="0.35">
      <c r="H32" s="3"/>
      <c r="I32" s="3"/>
      <c r="J32" s="3"/>
    </row>
    <row r="33" spans="1:10" x14ac:dyDescent="0.35">
      <c r="A33" s="4"/>
      <c r="H33" s="3"/>
      <c r="I33" s="3"/>
      <c r="J33" s="3"/>
    </row>
    <row r="34" spans="1:10" x14ac:dyDescent="0.35">
      <c r="A34" s="4"/>
      <c r="H34" s="3"/>
      <c r="I34" s="3"/>
      <c r="J34" s="3"/>
    </row>
    <row r="35" spans="1:10" x14ac:dyDescent="0.35">
      <c r="A35" s="4"/>
      <c r="H35" s="3"/>
      <c r="I35" s="3"/>
      <c r="J35" s="3"/>
    </row>
    <row r="36" spans="1:10" x14ac:dyDescent="0.35">
      <c r="A36" s="4"/>
      <c r="H36" s="3"/>
      <c r="I36" s="3"/>
      <c r="J36" s="3"/>
    </row>
    <row r="37" spans="1:10" x14ac:dyDescent="0.35">
      <c r="A37" s="4"/>
      <c r="H37" s="3"/>
      <c r="I37" s="3"/>
      <c r="J37" s="3"/>
    </row>
    <row r="38" spans="1:10" x14ac:dyDescent="0.35">
      <c r="A38" s="4"/>
      <c r="H38" s="3"/>
      <c r="I38" s="3"/>
      <c r="J38" s="3"/>
    </row>
    <row r="39" spans="1:10" x14ac:dyDescent="0.35">
      <c r="A39" s="4"/>
      <c r="H39" s="3"/>
      <c r="I39" s="3"/>
      <c r="J39" s="3"/>
    </row>
    <row r="40" spans="1:10" x14ac:dyDescent="0.35">
      <c r="A40" s="4"/>
      <c r="H40" s="3"/>
      <c r="I40" s="3"/>
      <c r="J40" s="3"/>
    </row>
    <row r="41" spans="1:10" x14ac:dyDescent="0.35">
      <c r="A41" s="4"/>
      <c r="H41" s="3"/>
      <c r="I41" s="3"/>
      <c r="J41" s="3"/>
    </row>
    <row r="42" spans="1:10" x14ac:dyDescent="0.35">
      <c r="A42" s="4"/>
      <c r="H42" s="3"/>
      <c r="I42" s="3"/>
      <c r="J42" s="3"/>
    </row>
    <row r="43" spans="1:10" x14ac:dyDescent="0.35">
      <c r="A43" s="4"/>
      <c r="H43" s="3"/>
      <c r="I43" s="3"/>
      <c r="J43" s="3"/>
    </row>
    <row r="44" spans="1:10" x14ac:dyDescent="0.35">
      <c r="A44" s="4"/>
      <c r="H44" s="3"/>
      <c r="I44" s="3"/>
      <c r="J44" s="3"/>
    </row>
    <row r="45" spans="1:10" x14ac:dyDescent="0.35">
      <c r="A45" s="4"/>
      <c r="H45" s="3"/>
      <c r="I45" s="3"/>
      <c r="J45" s="3"/>
    </row>
    <row r="46" spans="1:10" x14ac:dyDescent="0.35">
      <c r="A46" s="4"/>
      <c r="H46" s="3"/>
      <c r="I46" s="3"/>
      <c r="J46" s="3"/>
    </row>
    <row r="47" spans="1:10" x14ac:dyDescent="0.35">
      <c r="A47" s="4"/>
      <c r="H47" s="3"/>
      <c r="I47" s="3"/>
      <c r="J47" s="3"/>
    </row>
    <row r="48" spans="1:10" x14ac:dyDescent="0.35">
      <c r="A48" s="3"/>
      <c r="H48" s="3"/>
      <c r="I48" s="3"/>
      <c r="J48" s="3"/>
    </row>
    <row r="49" spans="8:10" x14ac:dyDescent="0.35">
      <c r="H49" s="3"/>
      <c r="I49" s="3"/>
      <c r="J49" s="3"/>
    </row>
  </sheetData>
  <pageMargins left="0.7" right="0.7" top="0.75" bottom="0.75" header="0.3" footer="0.3"/>
  <pageSetup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627D2-6E98-4D00-8E78-5C85C1E06EA7}">
  <sheetPr codeName="Sheet1">
    <pageSetUpPr fitToPage="1"/>
  </sheetPr>
  <dimension ref="A1:I48"/>
  <sheetViews>
    <sheetView workbookViewId="0">
      <selection activeCell="F1" sqref="F1:F1048576"/>
    </sheetView>
  </sheetViews>
  <sheetFormatPr defaultRowHeight="14.5" x14ac:dyDescent="0.35"/>
  <cols>
    <col min="1" max="1" width="49" style="18" customWidth="1"/>
    <col min="6" max="6" width="80.81640625" style="46" customWidth="1"/>
  </cols>
  <sheetData>
    <row r="1" spans="1:9" ht="18.5" x14ac:dyDescent="0.45">
      <c r="A1" s="12" t="s">
        <v>112</v>
      </c>
      <c r="C1" s="2"/>
      <c r="D1" s="2"/>
      <c r="E1" s="2"/>
      <c r="F1" s="49"/>
      <c r="G1" s="2"/>
    </row>
    <row r="2" spans="1:9" ht="18.5" x14ac:dyDescent="0.45">
      <c r="A2" s="1"/>
    </row>
    <row r="3" spans="1:9" x14ac:dyDescent="0.35">
      <c r="A3" s="18" t="s">
        <v>0</v>
      </c>
      <c r="B3" s="4">
        <v>2020</v>
      </c>
      <c r="C3" s="4">
        <v>2030</v>
      </c>
      <c r="D3" s="4">
        <v>2040</v>
      </c>
      <c r="E3" s="4">
        <v>2050</v>
      </c>
      <c r="F3" s="50"/>
      <c r="G3" s="3"/>
      <c r="H3" s="3"/>
      <c r="I3" s="3"/>
    </row>
    <row r="4" spans="1:9" x14ac:dyDescent="0.35">
      <c r="A4" s="4" t="s">
        <v>99</v>
      </c>
      <c r="B4" s="3"/>
      <c r="C4" s="3"/>
      <c r="D4" s="3"/>
      <c r="E4" s="3"/>
      <c r="F4" s="50"/>
      <c r="G4" s="3"/>
      <c r="H4" s="3"/>
      <c r="I4" s="3"/>
    </row>
    <row r="5" spans="1:9" ht="52.5" x14ac:dyDescent="0.35">
      <c r="A5" s="4" t="s">
        <v>102</v>
      </c>
      <c r="B5" s="3" t="s">
        <v>21</v>
      </c>
      <c r="C5" s="8">
        <v>2.2249926800735689</v>
      </c>
      <c r="D5" s="5">
        <v>5.5050655894507123</v>
      </c>
      <c r="E5" s="5">
        <v>9.1510429648098447E-3</v>
      </c>
      <c r="F5" s="50" t="s">
        <v>125</v>
      </c>
      <c r="G5" s="3"/>
      <c r="H5" s="3"/>
      <c r="I5" s="3"/>
    </row>
    <row r="6" spans="1:9" ht="65.5" x14ac:dyDescent="0.35">
      <c r="A6" s="4" t="s">
        <v>105</v>
      </c>
      <c r="B6" s="3" t="s">
        <v>21</v>
      </c>
      <c r="C6" s="8">
        <v>1.5035950937432392</v>
      </c>
      <c r="D6" s="5">
        <v>3.470375401047332</v>
      </c>
      <c r="E6" s="5">
        <v>2.5174447838502143</v>
      </c>
      <c r="F6" s="50" t="s">
        <v>127</v>
      </c>
      <c r="G6" s="3"/>
      <c r="H6" s="3"/>
      <c r="I6" s="3"/>
    </row>
    <row r="7" spans="1:9" x14ac:dyDescent="0.35">
      <c r="A7" s="4"/>
      <c r="B7" s="3"/>
      <c r="C7" s="3"/>
      <c r="D7" s="3"/>
      <c r="E7" s="3"/>
      <c r="F7" s="50"/>
      <c r="G7" s="3"/>
      <c r="H7" s="3"/>
      <c r="I7" s="3"/>
    </row>
    <row r="8" spans="1:9" x14ac:dyDescent="0.35">
      <c r="A8" s="4" t="s">
        <v>13</v>
      </c>
      <c r="B8" s="3" t="s">
        <v>21</v>
      </c>
      <c r="C8" s="5">
        <v>30.337580862741916</v>
      </c>
      <c r="D8" s="5">
        <v>7.5087202517967535</v>
      </c>
      <c r="E8" s="5">
        <v>6.7593571199738562</v>
      </c>
      <c r="F8" s="50"/>
      <c r="G8" s="3"/>
      <c r="H8" s="3"/>
      <c r="I8" s="3"/>
    </row>
    <row r="9" spans="1:9" x14ac:dyDescent="0.35">
      <c r="A9" s="4"/>
      <c r="F9" s="50"/>
      <c r="G9" s="3"/>
      <c r="H9" s="3"/>
      <c r="I9" s="3"/>
    </row>
    <row r="10" spans="1:9" x14ac:dyDescent="0.35">
      <c r="A10" s="4" t="s">
        <v>103</v>
      </c>
      <c r="C10" s="53">
        <v>1.083</v>
      </c>
      <c r="D10" s="53">
        <v>2.6920000000000002</v>
      </c>
      <c r="E10" s="53">
        <v>8.9999999999999993E-3</v>
      </c>
      <c r="F10" s="50" t="s">
        <v>128</v>
      </c>
      <c r="G10" s="3"/>
      <c r="H10" s="3"/>
      <c r="I10" s="3"/>
    </row>
    <row r="11" spans="1:9" ht="26.5" x14ac:dyDescent="0.35">
      <c r="A11" s="4" t="s">
        <v>129</v>
      </c>
      <c r="C11" s="53"/>
      <c r="D11" s="53">
        <v>8.9160993348895126</v>
      </c>
      <c r="E11" s="53">
        <v>12.004151969456164</v>
      </c>
      <c r="F11" s="50" t="s">
        <v>130</v>
      </c>
      <c r="G11" s="3"/>
      <c r="H11" s="3"/>
      <c r="I11" s="3"/>
    </row>
    <row r="12" spans="1:9" ht="26.5" x14ac:dyDescent="0.35">
      <c r="A12" s="4" t="s">
        <v>106</v>
      </c>
      <c r="C12" s="53"/>
      <c r="D12" s="53">
        <v>5.2771756677513766</v>
      </c>
      <c r="E12" s="53">
        <v>3.8241096197779827</v>
      </c>
      <c r="F12" s="50" t="s">
        <v>126</v>
      </c>
      <c r="G12" s="3"/>
      <c r="H12" s="3"/>
      <c r="I12" s="3"/>
    </row>
    <row r="13" spans="1:9" x14ac:dyDescent="0.35">
      <c r="A13" s="4"/>
      <c r="F13"/>
      <c r="G13" s="3"/>
      <c r="H13" s="3"/>
      <c r="I13" s="3"/>
    </row>
    <row r="14" spans="1:9" x14ac:dyDescent="0.35">
      <c r="A14" s="4" t="s">
        <v>100</v>
      </c>
      <c r="B14" s="3">
        <v>17.7</v>
      </c>
      <c r="C14" s="5">
        <v>12.557</v>
      </c>
      <c r="D14" s="5">
        <v>3.7869999999999999</v>
      </c>
      <c r="E14" s="5">
        <v>3.484</v>
      </c>
      <c r="F14" s="50"/>
      <c r="G14" s="3"/>
      <c r="H14" s="3"/>
      <c r="I14" s="3"/>
    </row>
    <row r="15" spans="1:9" x14ac:dyDescent="0.35">
      <c r="A15" s="4" t="s">
        <v>101</v>
      </c>
      <c r="B15" s="5">
        <v>17.702000000000002</v>
      </c>
      <c r="C15" s="5">
        <v>17.706400000000002</v>
      </c>
      <c r="D15" s="5">
        <v>16.3475</v>
      </c>
      <c r="E15" s="5">
        <v>15.565700000000001</v>
      </c>
      <c r="F15" s="50"/>
      <c r="G15" s="3"/>
      <c r="H15" s="3"/>
      <c r="I15" s="3"/>
    </row>
    <row r="16" spans="1:9" x14ac:dyDescent="0.35">
      <c r="A16" s="4" t="s">
        <v>27</v>
      </c>
      <c r="B16" s="3"/>
      <c r="C16" s="48">
        <f>(B14-C14)/B14</f>
        <v>0.29056497175141238</v>
      </c>
      <c r="D16" s="48">
        <f>(B14-D14)/B14</f>
        <v>0.78604519774011306</v>
      </c>
      <c r="E16" s="48">
        <f>(B14-E14)/B14</f>
        <v>0.80316384180790956</v>
      </c>
      <c r="F16" s="50"/>
      <c r="G16" s="3"/>
      <c r="H16" s="3"/>
      <c r="I16" s="3"/>
    </row>
    <row r="17" spans="1:9" x14ac:dyDescent="0.35">
      <c r="A17" s="4" t="s">
        <v>104</v>
      </c>
      <c r="B17" s="3"/>
      <c r="C17" s="48">
        <f>(C15-C14)/C15</f>
        <v>0.29082139791261924</v>
      </c>
      <c r="D17" s="48">
        <f>(D15-D14)/D15</f>
        <v>0.76834378345312748</v>
      </c>
      <c r="E17" s="48">
        <f>(E15-E14)/E15</f>
        <v>0.77617453760511901</v>
      </c>
      <c r="F17" s="50"/>
      <c r="G17" s="3"/>
      <c r="H17" s="3"/>
      <c r="I17" s="3"/>
    </row>
    <row r="18" spans="1:9" x14ac:dyDescent="0.35">
      <c r="A18" s="4"/>
      <c r="B18" s="3"/>
      <c r="C18" s="5"/>
      <c r="D18" s="3"/>
      <c r="E18" s="3"/>
      <c r="F18" s="50"/>
      <c r="G18" s="3"/>
      <c r="H18" s="3"/>
      <c r="I18" s="3"/>
    </row>
    <row r="19" spans="1:9" x14ac:dyDescent="0.35">
      <c r="A19" s="4" t="s">
        <v>28</v>
      </c>
      <c r="B19" s="3"/>
      <c r="C19" s="5"/>
      <c r="D19" s="3"/>
      <c r="E19" s="3"/>
      <c r="F19" s="50"/>
      <c r="G19" s="3"/>
      <c r="H19" s="3"/>
      <c r="I19" s="3"/>
    </row>
    <row r="20" spans="1:9" x14ac:dyDescent="0.35">
      <c r="A20" s="4" t="s">
        <v>8</v>
      </c>
      <c r="B20" s="3" t="s">
        <v>21</v>
      </c>
      <c r="C20" s="5">
        <v>12.60346549514801</v>
      </c>
      <c r="D20" s="5">
        <v>41.913510488923613</v>
      </c>
      <c r="E20" s="5">
        <v>37.96406597385544</v>
      </c>
      <c r="F20" s="50"/>
      <c r="G20" s="3"/>
      <c r="H20" s="3"/>
      <c r="I20" s="3"/>
    </row>
    <row r="21" spans="1:9" x14ac:dyDescent="0.35">
      <c r="A21" s="4" t="s">
        <v>14</v>
      </c>
      <c r="B21" s="3" t="s">
        <v>21</v>
      </c>
      <c r="C21" s="5">
        <v>48.254445527894227</v>
      </c>
      <c r="D21" s="5">
        <v>33.374743642343624</v>
      </c>
      <c r="E21" s="5">
        <v>37.28431724130283</v>
      </c>
      <c r="F21" s="50"/>
      <c r="G21" s="3"/>
      <c r="H21" s="3"/>
      <c r="I21" s="3"/>
    </row>
    <row r="22" spans="1:9" x14ac:dyDescent="0.35">
      <c r="A22" s="4" t="s">
        <v>15</v>
      </c>
      <c r="B22" s="3" t="s">
        <v>21</v>
      </c>
      <c r="C22" s="5">
        <v>28.499378424246451</v>
      </c>
      <c r="D22" s="5">
        <v>15.071675813731602</v>
      </c>
      <c r="E22" s="5">
        <v>16.044160838675328</v>
      </c>
      <c r="F22" s="50"/>
      <c r="G22" s="3"/>
      <c r="H22" s="3"/>
      <c r="I22" s="3"/>
    </row>
    <row r="23" spans="1:9" x14ac:dyDescent="0.35">
      <c r="A23" s="4" t="s">
        <v>16</v>
      </c>
      <c r="B23" s="3" t="s">
        <v>21</v>
      </c>
      <c r="C23" s="5">
        <v>8.9221630323287897</v>
      </c>
      <c r="D23" s="5">
        <v>6.8105814024421907</v>
      </c>
      <c r="E23" s="5">
        <v>5.2373915664132715</v>
      </c>
      <c r="F23" s="50"/>
      <c r="G23" s="3"/>
      <c r="H23" s="3"/>
      <c r="I23" s="3"/>
    </row>
    <row r="24" spans="1:9" x14ac:dyDescent="0.35">
      <c r="A24" s="4" t="s">
        <v>17</v>
      </c>
      <c r="B24" s="3" t="s">
        <v>21</v>
      </c>
      <c r="C24" s="5">
        <v>1.720547520382512</v>
      </c>
      <c r="D24" s="5">
        <v>2.8294886525589669</v>
      </c>
      <c r="E24" s="5">
        <v>3.470064379753139</v>
      </c>
      <c r="F24" s="50"/>
      <c r="G24" s="3"/>
      <c r="H24" s="3"/>
      <c r="I24" s="3"/>
    </row>
    <row r="25" spans="1:9" x14ac:dyDescent="0.35">
      <c r="A25" s="4" t="s">
        <v>109</v>
      </c>
      <c r="B25" s="3"/>
      <c r="C25" s="3"/>
      <c r="D25" s="3"/>
      <c r="E25" s="3"/>
      <c r="F25" s="50"/>
      <c r="G25" s="3"/>
      <c r="H25" s="3"/>
      <c r="I25" s="3"/>
    </row>
    <row r="26" spans="1:9" x14ac:dyDescent="0.35">
      <c r="A26" s="4"/>
      <c r="B26" s="3"/>
      <c r="C26" s="3"/>
      <c r="D26" s="3"/>
      <c r="E26" s="3"/>
      <c r="G26" s="3"/>
      <c r="H26" s="3"/>
      <c r="I26" s="3"/>
    </row>
    <row r="27" spans="1:9" x14ac:dyDescent="0.35">
      <c r="A27" s="4"/>
      <c r="G27" s="3"/>
      <c r="H27" s="3"/>
      <c r="I27" s="3"/>
    </row>
    <row r="28" spans="1:9" x14ac:dyDescent="0.35">
      <c r="A28" s="4"/>
      <c r="G28" s="3"/>
      <c r="H28" s="3"/>
      <c r="I28" s="3"/>
    </row>
    <row r="29" spans="1:9" x14ac:dyDescent="0.35">
      <c r="A29" s="4"/>
      <c r="G29" s="3"/>
      <c r="H29" s="3"/>
      <c r="I29" s="3"/>
    </row>
    <row r="30" spans="1:9" x14ac:dyDescent="0.35">
      <c r="A30" s="4"/>
      <c r="G30" s="3"/>
      <c r="H30" s="3"/>
      <c r="I30" s="3"/>
    </row>
    <row r="31" spans="1:9" x14ac:dyDescent="0.35">
      <c r="A31" s="4"/>
      <c r="G31" s="3"/>
      <c r="H31" s="3"/>
      <c r="I31" s="3"/>
    </row>
    <row r="32" spans="1:9" x14ac:dyDescent="0.35">
      <c r="G32" s="3"/>
      <c r="H32" s="3"/>
      <c r="I32" s="3"/>
    </row>
    <row r="33" spans="1:9" x14ac:dyDescent="0.35">
      <c r="A33" s="4"/>
      <c r="G33" s="3"/>
      <c r="H33" s="3"/>
      <c r="I33" s="3"/>
    </row>
    <row r="34" spans="1:9" x14ac:dyDescent="0.35">
      <c r="A34" s="4"/>
      <c r="G34" s="3"/>
      <c r="H34" s="3"/>
      <c r="I34" s="3"/>
    </row>
    <row r="35" spans="1:9" x14ac:dyDescent="0.35">
      <c r="A35" s="4"/>
      <c r="G35" s="3"/>
      <c r="H35" s="3"/>
      <c r="I35" s="3"/>
    </row>
    <row r="36" spans="1:9" x14ac:dyDescent="0.35">
      <c r="A36" s="4"/>
      <c r="G36" s="3"/>
      <c r="H36" s="3"/>
      <c r="I36" s="3"/>
    </row>
    <row r="37" spans="1:9" x14ac:dyDescent="0.35">
      <c r="A37" s="4"/>
      <c r="G37" s="3"/>
      <c r="H37" s="3"/>
      <c r="I37" s="3"/>
    </row>
    <row r="38" spans="1:9" x14ac:dyDescent="0.35">
      <c r="A38" s="4"/>
      <c r="G38" s="3"/>
      <c r="H38" s="3"/>
      <c r="I38" s="3"/>
    </row>
    <row r="39" spans="1:9" x14ac:dyDescent="0.35">
      <c r="A39" s="4"/>
      <c r="G39" s="3"/>
      <c r="H39" s="3"/>
      <c r="I39" s="3"/>
    </row>
    <row r="40" spans="1:9" x14ac:dyDescent="0.35">
      <c r="A40" s="4"/>
      <c r="G40" s="3"/>
      <c r="H40" s="3"/>
      <c r="I40" s="3"/>
    </row>
    <row r="41" spans="1:9" x14ac:dyDescent="0.35">
      <c r="A41" s="4"/>
      <c r="G41" s="3"/>
      <c r="H41" s="3"/>
      <c r="I41" s="3"/>
    </row>
    <row r="42" spans="1:9" x14ac:dyDescent="0.35">
      <c r="A42" s="4"/>
      <c r="G42" s="3"/>
      <c r="H42" s="3"/>
      <c r="I42" s="3"/>
    </row>
    <row r="43" spans="1:9" x14ac:dyDescent="0.35">
      <c r="A43" s="4"/>
      <c r="G43" s="3"/>
      <c r="H43" s="3"/>
      <c r="I43" s="3"/>
    </row>
    <row r="44" spans="1:9" x14ac:dyDescent="0.35">
      <c r="A44" s="4"/>
      <c r="G44" s="3"/>
      <c r="H44" s="3"/>
      <c r="I44" s="3"/>
    </row>
    <row r="45" spans="1:9" x14ac:dyDescent="0.35">
      <c r="A45" s="4"/>
      <c r="G45" s="3"/>
      <c r="H45" s="3"/>
      <c r="I45" s="3"/>
    </row>
    <row r="46" spans="1:9" x14ac:dyDescent="0.35">
      <c r="A46" s="4"/>
      <c r="G46" s="3"/>
      <c r="H46" s="3"/>
      <c r="I46" s="3"/>
    </row>
    <row r="47" spans="1:9" x14ac:dyDescent="0.35">
      <c r="A47" s="4"/>
      <c r="G47" s="3"/>
      <c r="H47" s="3"/>
      <c r="I47" s="3"/>
    </row>
    <row r="48" spans="1:9" x14ac:dyDescent="0.35">
      <c r="A48" s="3"/>
    </row>
  </sheetData>
  <pageMargins left="0.7" right="0.7" top="0.75" bottom="0.75" header="0.3" footer="0.3"/>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Production Data</vt:lpstr>
      <vt:lpstr>Energy prices by year fr AEO</vt:lpstr>
      <vt:lpstr>Carbon prices by year</vt:lpstr>
      <vt:lpstr>Business as Usual</vt:lpstr>
      <vt:lpstr>CCS Low Low </vt:lpstr>
      <vt:lpstr>CCS High Low</vt:lpstr>
      <vt:lpstr>CCS Low High</vt:lpstr>
      <vt:lpstr>CCS High High </vt:lpstr>
      <vt:lpstr>CCS Stretch</vt:lpstr>
      <vt:lpstr>H2 Low Low</vt:lpstr>
      <vt:lpstr>H2 High Low </vt:lpstr>
      <vt:lpstr>H2 Low High</vt:lpstr>
      <vt:lpstr>H2 High High</vt:lpstr>
      <vt:lpstr>H2 Stretch </vt:lpstr>
      <vt:lpstr>Cumulative Costs</vt:lpstr>
      <vt:lpstr>Green premium calculation</vt:lpstr>
      <vt:lpstr>'Business as Usual'!Print_Area</vt:lpstr>
      <vt:lpstr>'CCS High High '!Print_Area</vt:lpstr>
      <vt:lpstr>'CCS High Low'!Print_Area</vt:lpstr>
      <vt:lpstr>'CCS Low High'!Print_Area</vt:lpstr>
      <vt:lpstr>'CCS Low Low '!Print_Area</vt:lpstr>
      <vt:lpstr>'CCS Stretch'!Print_Area</vt:lpstr>
      <vt:lpstr>'Energy prices by year fr AEO'!Print_Area</vt:lpstr>
      <vt:lpstr>'Green premium calculation'!Print_Area</vt:lpstr>
      <vt:lpstr>'H2 High High'!Print_Area</vt:lpstr>
      <vt:lpstr>'H2 High Low '!Print_Area</vt:lpstr>
      <vt:lpstr>'H2 Low High'!Print_Area</vt:lpstr>
      <vt:lpstr>'H2 Low Low'!Print_Area</vt:lpstr>
      <vt:lpstr>'H2 Stretch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David Hart</cp:lastModifiedBy>
  <cp:lastPrinted>2022-08-22T16:04:08Z</cp:lastPrinted>
  <dcterms:created xsi:type="dcterms:W3CDTF">2022-04-25T14:52:44Z</dcterms:created>
  <dcterms:modified xsi:type="dcterms:W3CDTF">2022-09-12T19:35:00Z</dcterms:modified>
</cp:coreProperties>
</file>